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ELL\Desktop\"/>
    </mc:Choice>
  </mc:AlternateContent>
  <xr:revisionPtr revIDLastSave="0" documentId="8_{9116D45B-770F-419D-A1F9-1237302DD41A}" xr6:coauthVersionLast="47" xr6:coauthVersionMax="47" xr10:uidLastSave="{00000000-0000-0000-0000-000000000000}"/>
  <bookViews>
    <workbookView xWindow="-120" yWindow="-120" windowWidth="29040" windowHeight="15720" xr2:uid="{D41FEA44-D9DB-47B1-B61B-026603136342}"/>
  </bookViews>
  <sheets>
    <sheet name="Salary Pension Master Table (2)" sheetId="1" r:id="rId1"/>
  </sheets>
  <externalReferences>
    <externalReference r:id="rId2"/>
  </externalReferences>
  <definedNames>
    <definedName name="_xlnm._FilterDatabase" localSheetId="0" hidden="1">'Salary Pension Master Table (2)'!$A$3:$O$291</definedName>
    <definedName name="_xlnm.Print_Area" localSheetId="0">'Salary Pension Master Table (2)'!$A$1:$Y$290</definedName>
    <definedName name="_xlnm.Print_Titles" localSheetId="0">'Salary Pension Master Table (2)'!$1:$3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289" i="1" l="1"/>
  <c r="V289" i="1"/>
  <c r="U289" i="1"/>
  <c r="T289" i="1"/>
  <c r="Q289" i="1"/>
  <c r="P289" i="1"/>
  <c r="O289" i="1"/>
  <c r="L289" i="1"/>
  <c r="K289" i="1"/>
  <c r="H289" i="1"/>
  <c r="G289" i="1"/>
  <c r="F289" i="1"/>
  <c r="E289" i="1"/>
  <c r="S288" i="1"/>
  <c r="Y288" i="1" s="1"/>
  <c r="R288" i="1"/>
  <c r="X288" i="1" s="1"/>
  <c r="X287" i="1"/>
  <c r="S287" i="1"/>
  <c r="Y287" i="1" s="1"/>
  <c r="R287" i="1"/>
  <c r="S286" i="1"/>
  <c r="Y286" i="1" s="1"/>
  <c r="R286" i="1"/>
  <c r="X286" i="1" s="1"/>
  <c r="S285" i="1"/>
  <c r="Y285" i="1" s="1"/>
  <c r="R285" i="1"/>
  <c r="X285" i="1" s="1"/>
  <c r="M284" i="1"/>
  <c r="R284" i="1" s="1"/>
  <c r="X284" i="1" s="1"/>
  <c r="J284" i="1"/>
  <c r="N284" i="1" s="1"/>
  <c r="S284" i="1" s="1"/>
  <c r="Y284" i="1" s="1"/>
  <c r="I284" i="1"/>
  <c r="J283" i="1"/>
  <c r="N283" i="1" s="1"/>
  <c r="S283" i="1" s="1"/>
  <c r="Y283" i="1" s="1"/>
  <c r="I283" i="1"/>
  <c r="M283" i="1" s="1"/>
  <c r="R283" i="1" s="1"/>
  <c r="X283" i="1" s="1"/>
  <c r="J282" i="1"/>
  <c r="N282" i="1" s="1"/>
  <c r="S282" i="1" s="1"/>
  <c r="Y282" i="1" s="1"/>
  <c r="I282" i="1"/>
  <c r="M282" i="1" s="1"/>
  <c r="R282" i="1" s="1"/>
  <c r="X282" i="1" s="1"/>
  <c r="J281" i="1"/>
  <c r="N281" i="1" s="1"/>
  <c r="S281" i="1" s="1"/>
  <c r="Y281" i="1" s="1"/>
  <c r="I281" i="1"/>
  <c r="M281" i="1" s="1"/>
  <c r="R281" i="1" s="1"/>
  <c r="X281" i="1" s="1"/>
  <c r="N280" i="1"/>
  <c r="S280" i="1" s="1"/>
  <c r="Y280" i="1" s="1"/>
  <c r="M280" i="1"/>
  <c r="R280" i="1" s="1"/>
  <c r="X280" i="1" s="1"/>
  <c r="J280" i="1"/>
  <c r="I280" i="1"/>
  <c r="R279" i="1"/>
  <c r="X279" i="1" s="1"/>
  <c r="J279" i="1"/>
  <c r="N279" i="1" s="1"/>
  <c r="S279" i="1" s="1"/>
  <c r="Y279" i="1" s="1"/>
  <c r="I279" i="1"/>
  <c r="M279" i="1" s="1"/>
  <c r="J278" i="1"/>
  <c r="N278" i="1" s="1"/>
  <c r="S278" i="1" s="1"/>
  <c r="Y278" i="1" s="1"/>
  <c r="I278" i="1"/>
  <c r="M278" i="1" s="1"/>
  <c r="R278" i="1" s="1"/>
  <c r="X278" i="1" s="1"/>
  <c r="J277" i="1"/>
  <c r="N277" i="1" s="1"/>
  <c r="S277" i="1" s="1"/>
  <c r="Y277" i="1" s="1"/>
  <c r="I277" i="1"/>
  <c r="M277" i="1" s="1"/>
  <c r="R277" i="1" s="1"/>
  <c r="X277" i="1" s="1"/>
  <c r="J276" i="1"/>
  <c r="N276" i="1" s="1"/>
  <c r="S276" i="1" s="1"/>
  <c r="Y276" i="1" s="1"/>
  <c r="I276" i="1"/>
  <c r="M276" i="1" s="1"/>
  <c r="R276" i="1" s="1"/>
  <c r="X276" i="1" s="1"/>
  <c r="J275" i="1"/>
  <c r="N275" i="1" s="1"/>
  <c r="S275" i="1" s="1"/>
  <c r="Y275" i="1" s="1"/>
  <c r="I275" i="1"/>
  <c r="N274" i="1"/>
  <c r="J274" i="1"/>
  <c r="I274" i="1"/>
  <c r="M274" i="1" s="1"/>
  <c r="R274" i="1" s="1"/>
  <c r="X274" i="1" s="1"/>
  <c r="J273" i="1"/>
  <c r="N273" i="1" s="1"/>
  <c r="S273" i="1" s="1"/>
  <c r="Y273" i="1" s="1"/>
  <c r="I273" i="1"/>
  <c r="M273" i="1" s="1"/>
  <c r="R273" i="1" s="1"/>
  <c r="W272" i="1"/>
  <c r="V272" i="1"/>
  <c r="U272" i="1"/>
  <c r="T272" i="1"/>
  <c r="Q272" i="1"/>
  <c r="P272" i="1"/>
  <c r="O272" i="1"/>
  <c r="L272" i="1"/>
  <c r="K272" i="1"/>
  <c r="H272" i="1"/>
  <c r="G272" i="1"/>
  <c r="F272" i="1"/>
  <c r="E272" i="1"/>
  <c r="J271" i="1"/>
  <c r="N271" i="1" s="1"/>
  <c r="N272" i="1" s="1"/>
  <c r="I271" i="1"/>
  <c r="W270" i="1"/>
  <c r="V270" i="1"/>
  <c r="U270" i="1"/>
  <c r="T270" i="1"/>
  <c r="Q270" i="1"/>
  <c r="P270" i="1"/>
  <c r="O270" i="1"/>
  <c r="L270" i="1"/>
  <c r="K270" i="1"/>
  <c r="H270" i="1"/>
  <c r="G270" i="1"/>
  <c r="F270" i="1"/>
  <c r="E270" i="1"/>
  <c r="U269" i="1"/>
  <c r="N269" i="1"/>
  <c r="N270" i="1" s="1"/>
  <c r="L269" i="1"/>
  <c r="J269" i="1"/>
  <c r="J270" i="1" s="1"/>
  <c r="I269" i="1"/>
  <c r="P268" i="1"/>
  <c r="O268" i="1"/>
  <c r="H268" i="1"/>
  <c r="G268" i="1"/>
  <c r="J267" i="1"/>
  <c r="N267" i="1" s="1"/>
  <c r="I267" i="1"/>
  <c r="W266" i="1"/>
  <c r="W268" i="1" s="1"/>
  <c r="V266" i="1"/>
  <c r="V268" i="1" s="1"/>
  <c r="U266" i="1"/>
  <c r="U268" i="1" s="1"/>
  <c r="T266" i="1"/>
  <c r="T268" i="1" s="1"/>
  <c r="Q266" i="1"/>
  <c r="Q268" i="1" s="1"/>
  <c r="P266" i="1"/>
  <c r="O266" i="1"/>
  <c r="L266" i="1"/>
  <c r="L268" i="1" s="1"/>
  <c r="K266" i="1"/>
  <c r="K268" i="1" s="1"/>
  <c r="H266" i="1"/>
  <c r="G266" i="1"/>
  <c r="F266" i="1"/>
  <c r="F268" i="1" s="1"/>
  <c r="E266" i="1"/>
  <c r="E268" i="1" s="1"/>
  <c r="J265" i="1"/>
  <c r="N265" i="1" s="1"/>
  <c r="S265" i="1" s="1"/>
  <c r="Y265" i="1" s="1"/>
  <c r="I265" i="1"/>
  <c r="M265" i="1" s="1"/>
  <c r="R265" i="1" s="1"/>
  <c r="X265" i="1" s="1"/>
  <c r="J264" i="1"/>
  <c r="I264" i="1"/>
  <c r="M264" i="1" s="1"/>
  <c r="R264" i="1" s="1"/>
  <c r="J263" i="1"/>
  <c r="N263" i="1" s="1"/>
  <c r="S263" i="1" s="1"/>
  <c r="Y263" i="1" s="1"/>
  <c r="I263" i="1"/>
  <c r="M263" i="1" s="1"/>
  <c r="R263" i="1" s="1"/>
  <c r="X263" i="1" s="1"/>
  <c r="J262" i="1"/>
  <c r="N262" i="1" s="1"/>
  <c r="S262" i="1" s="1"/>
  <c r="Y262" i="1" s="1"/>
  <c r="I262" i="1"/>
  <c r="M262" i="1" s="1"/>
  <c r="R262" i="1" s="1"/>
  <c r="X262" i="1" s="1"/>
  <c r="J261" i="1"/>
  <c r="N261" i="1" s="1"/>
  <c r="S261" i="1" s="1"/>
  <c r="Y261" i="1" s="1"/>
  <c r="I261" i="1"/>
  <c r="M261" i="1" s="1"/>
  <c r="R261" i="1" s="1"/>
  <c r="X261" i="1" s="1"/>
  <c r="J259" i="1"/>
  <c r="I259" i="1"/>
  <c r="W258" i="1"/>
  <c r="W260" i="1" s="1"/>
  <c r="V258" i="1"/>
  <c r="U258" i="1"/>
  <c r="T258" i="1"/>
  <c r="Q258" i="1"/>
  <c r="Q260" i="1" s="1"/>
  <c r="P258" i="1"/>
  <c r="P260" i="1" s="1"/>
  <c r="O258" i="1"/>
  <c r="L258" i="1"/>
  <c r="K258" i="1"/>
  <c r="H258" i="1"/>
  <c r="H260" i="1" s="1"/>
  <c r="G258" i="1"/>
  <c r="F258" i="1"/>
  <c r="E258" i="1"/>
  <c r="J257" i="1"/>
  <c r="N257" i="1" s="1"/>
  <c r="S257" i="1" s="1"/>
  <c r="Y257" i="1" s="1"/>
  <c r="I257" i="1"/>
  <c r="M257" i="1" s="1"/>
  <c r="R257" i="1" s="1"/>
  <c r="X257" i="1" s="1"/>
  <c r="J256" i="1"/>
  <c r="N256" i="1" s="1"/>
  <c r="S256" i="1" s="1"/>
  <c r="Y256" i="1" s="1"/>
  <c r="I256" i="1"/>
  <c r="M256" i="1" s="1"/>
  <c r="R256" i="1" s="1"/>
  <c r="X256" i="1" s="1"/>
  <c r="J255" i="1"/>
  <c r="J258" i="1" s="1"/>
  <c r="I255" i="1"/>
  <c r="W254" i="1"/>
  <c r="V254" i="1"/>
  <c r="U254" i="1"/>
  <c r="T254" i="1"/>
  <c r="Q254" i="1"/>
  <c r="P254" i="1"/>
  <c r="O254" i="1"/>
  <c r="L254" i="1"/>
  <c r="K254" i="1"/>
  <c r="H254" i="1"/>
  <c r="G254" i="1"/>
  <c r="F254" i="1"/>
  <c r="E254" i="1"/>
  <c r="J253" i="1"/>
  <c r="N253" i="1" s="1"/>
  <c r="S253" i="1" s="1"/>
  <c r="Y253" i="1" s="1"/>
  <c r="I253" i="1"/>
  <c r="J252" i="1"/>
  <c r="I252" i="1"/>
  <c r="M252" i="1" s="1"/>
  <c r="R252" i="1" s="1"/>
  <c r="X252" i="1" s="1"/>
  <c r="W251" i="1"/>
  <c r="V251" i="1"/>
  <c r="U251" i="1"/>
  <c r="T251" i="1"/>
  <c r="Q251" i="1"/>
  <c r="P251" i="1"/>
  <c r="O251" i="1"/>
  <c r="L251" i="1"/>
  <c r="K251" i="1"/>
  <c r="K260" i="1" s="1"/>
  <c r="J251" i="1"/>
  <c r="H251" i="1"/>
  <c r="G251" i="1"/>
  <c r="F251" i="1"/>
  <c r="E251" i="1"/>
  <c r="S250" i="1"/>
  <c r="Y250" i="1" s="1"/>
  <c r="M250" i="1"/>
  <c r="R250" i="1" s="1"/>
  <c r="X250" i="1" s="1"/>
  <c r="J250" i="1"/>
  <c r="N250" i="1" s="1"/>
  <c r="I250" i="1"/>
  <c r="J249" i="1"/>
  <c r="N249" i="1" s="1"/>
  <c r="S249" i="1" s="1"/>
  <c r="Y249" i="1" s="1"/>
  <c r="I249" i="1"/>
  <c r="M249" i="1" s="1"/>
  <c r="R249" i="1" s="1"/>
  <c r="X249" i="1" s="1"/>
  <c r="J248" i="1"/>
  <c r="N248" i="1" s="1"/>
  <c r="I248" i="1"/>
  <c r="M248" i="1" s="1"/>
  <c r="R248" i="1" s="1"/>
  <c r="X248" i="1" s="1"/>
  <c r="J247" i="1"/>
  <c r="N247" i="1" s="1"/>
  <c r="S247" i="1" s="1"/>
  <c r="Y247" i="1" s="1"/>
  <c r="I247" i="1"/>
  <c r="W246" i="1"/>
  <c r="V246" i="1"/>
  <c r="U246" i="1"/>
  <c r="T246" i="1"/>
  <c r="Q246" i="1"/>
  <c r="P246" i="1"/>
  <c r="O246" i="1"/>
  <c r="L246" i="1"/>
  <c r="K246" i="1"/>
  <c r="H246" i="1"/>
  <c r="G246" i="1"/>
  <c r="F246" i="1"/>
  <c r="E246" i="1"/>
  <c r="J245" i="1"/>
  <c r="N245" i="1" s="1"/>
  <c r="S245" i="1" s="1"/>
  <c r="Y245" i="1" s="1"/>
  <c r="I245" i="1"/>
  <c r="M245" i="1" s="1"/>
  <c r="R245" i="1" s="1"/>
  <c r="X245" i="1" s="1"/>
  <c r="J244" i="1"/>
  <c r="N244" i="1" s="1"/>
  <c r="S244" i="1" s="1"/>
  <c r="Y244" i="1" s="1"/>
  <c r="I244" i="1"/>
  <c r="M244" i="1" s="1"/>
  <c r="R244" i="1" s="1"/>
  <c r="X244" i="1" s="1"/>
  <c r="J243" i="1"/>
  <c r="N243" i="1" s="1"/>
  <c r="S243" i="1" s="1"/>
  <c r="Y243" i="1" s="1"/>
  <c r="I243" i="1"/>
  <c r="M243" i="1" s="1"/>
  <c r="R243" i="1" s="1"/>
  <c r="X243" i="1" s="1"/>
  <c r="S242" i="1"/>
  <c r="Y242" i="1" s="1"/>
  <c r="N242" i="1"/>
  <c r="M242" i="1"/>
  <c r="R242" i="1" s="1"/>
  <c r="X242" i="1" s="1"/>
  <c r="J242" i="1"/>
  <c r="I242" i="1"/>
  <c r="J241" i="1"/>
  <c r="I241" i="1"/>
  <c r="M241" i="1" s="1"/>
  <c r="R241" i="1" s="1"/>
  <c r="X241" i="1" s="1"/>
  <c r="J240" i="1"/>
  <c r="N240" i="1" s="1"/>
  <c r="S240" i="1" s="1"/>
  <c r="Y240" i="1" s="1"/>
  <c r="I240" i="1"/>
  <c r="J239" i="1"/>
  <c r="N239" i="1" s="1"/>
  <c r="I239" i="1"/>
  <c r="M239" i="1" s="1"/>
  <c r="J237" i="1"/>
  <c r="N237" i="1" s="1"/>
  <c r="S237" i="1" s="1"/>
  <c r="Y237" i="1" s="1"/>
  <c r="I237" i="1"/>
  <c r="M237" i="1" s="1"/>
  <c r="R237" i="1" s="1"/>
  <c r="X237" i="1" s="1"/>
  <c r="W236" i="1"/>
  <c r="V236" i="1"/>
  <c r="U236" i="1"/>
  <c r="T236" i="1"/>
  <c r="Q236" i="1"/>
  <c r="P236" i="1"/>
  <c r="O236" i="1"/>
  <c r="L236" i="1"/>
  <c r="K236" i="1"/>
  <c r="H236" i="1"/>
  <c r="G236" i="1"/>
  <c r="F236" i="1"/>
  <c r="E236" i="1"/>
  <c r="J235" i="1"/>
  <c r="N235" i="1" s="1"/>
  <c r="S235" i="1" s="1"/>
  <c r="Y235" i="1" s="1"/>
  <c r="I235" i="1"/>
  <c r="M235" i="1" s="1"/>
  <c r="R235" i="1" s="1"/>
  <c r="X235" i="1" s="1"/>
  <c r="J234" i="1"/>
  <c r="N234" i="1" s="1"/>
  <c r="S234" i="1" s="1"/>
  <c r="Y234" i="1" s="1"/>
  <c r="I234" i="1"/>
  <c r="M234" i="1" s="1"/>
  <c r="R234" i="1" s="1"/>
  <c r="X234" i="1" s="1"/>
  <c r="J233" i="1"/>
  <c r="I233" i="1"/>
  <c r="W232" i="1"/>
  <c r="V232" i="1"/>
  <c r="U232" i="1"/>
  <c r="T232" i="1"/>
  <c r="Q232" i="1"/>
  <c r="P232" i="1"/>
  <c r="O232" i="1"/>
  <c r="L232" i="1"/>
  <c r="K232" i="1"/>
  <c r="H232" i="1"/>
  <c r="G232" i="1"/>
  <c r="F232" i="1"/>
  <c r="E232" i="1"/>
  <c r="J231" i="1"/>
  <c r="I231" i="1"/>
  <c r="M231" i="1" s="1"/>
  <c r="R231" i="1" s="1"/>
  <c r="X231" i="1" s="1"/>
  <c r="M230" i="1"/>
  <c r="R230" i="1" s="1"/>
  <c r="X230" i="1" s="1"/>
  <c r="J230" i="1"/>
  <c r="N230" i="1" s="1"/>
  <c r="S230" i="1" s="1"/>
  <c r="Y230" i="1" s="1"/>
  <c r="I230" i="1"/>
  <c r="S229" i="1"/>
  <c r="M229" i="1"/>
  <c r="J229" i="1"/>
  <c r="N229" i="1" s="1"/>
  <c r="I229" i="1"/>
  <c r="J228" i="1"/>
  <c r="N228" i="1" s="1"/>
  <c r="S228" i="1" s="1"/>
  <c r="Y228" i="1" s="1"/>
  <c r="I228" i="1"/>
  <c r="M228" i="1" s="1"/>
  <c r="R228" i="1" s="1"/>
  <c r="X228" i="1" s="1"/>
  <c r="J227" i="1"/>
  <c r="N227" i="1" s="1"/>
  <c r="S227" i="1" s="1"/>
  <c r="Y227" i="1" s="1"/>
  <c r="I227" i="1"/>
  <c r="M227" i="1" s="1"/>
  <c r="R227" i="1" s="1"/>
  <c r="X227" i="1" s="1"/>
  <c r="J226" i="1"/>
  <c r="N226" i="1" s="1"/>
  <c r="S226" i="1" s="1"/>
  <c r="Y226" i="1" s="1"/>
  <c r="I226" i="1"/>
  <c r="M226" i="1" s="1"/>
  <c r="R226" i="1" s="1"/>
  <c r="X226" i="1" s="1"/>
  <c r="M225" i="1"/>
  <c r="R225" i="1" s="1"/>
  <c r="X225" i="1" s="1"/>
  <c r="J225" i="1"/>
  <c r="N225" i="1" s="1"/>
  <c r="S225" i="1" s="1"/>
  <c r="Y225" i="1" s="1"/>
  <c r="I225" i="1"/>
  <c r="W224" i="1"/>
  <c r="V224" i="1"/>
  <c r="U224" i="1"/>
  <c r="T224" i="1"/>
  <c r="Q224" i="1"/>
  <c r="Q238" i="1" s="1"/>
  <c r="P224" i="1"/>
  <c r="O224" i="1"/>
  <c r="L224" i="1"/>
  <c r="L238" i="1" s="1"/>
  <c r="K224" i="1"/>
  <c r="K238" i="1" s="1"/>
  <c r="H224" i="1"/>
  <c r="H238" i="1" s="1"/>
  <c r="G224" i="1"/>
  <c r="F224" i="1"/>
  <c r="E224" i="1"/>
  <c r="E238" i="1" s="1"/>
  <c r="J223" i="1"/>
  <c r="N223" i="1" s="1"/>
  <c r="S223" i="1" s="1"/>
  <c r="Y223" i="1" s="1"/>
  <c r="I223" i="1"/>
  <c r="M223" i="1" s="1"/>
  <c r="R223" i="1" s="1"/>
  <c r="X223" i="1" s="1"/>
  <c r="J222" i="1"/>
  <c r="I222" i="1"/>
  <c r="N220" i="1"/>
  <c r="S220" i="1" s="1"/>
  <c r="J220" i="1"/>
  <c r="I220" i="1"/>
  <c r="M220" i="1" s="1"/>
  <c r="S219" i="1"/>
  <c r="Y219" i="1" s="1"/>
  <c r="N219" i="1"/>
  <c r="M219" i="1"/>
  <c r="R219" i="1" s="1"/>
  <c r="X219" i="1" s="1"/>
  <c r="J219" i="1"/>
  <c r="I219" i="1"/>
  <c r="W218" i="1"/>
  <c r="V218" i="1"/>
  <c r="U218" i="1"/>
  <c r="T218" i="1"/>
  <c r="Q218" i="1"/>
  <c r="P218" i="1"/>
  <c r="O218" i="1"/>
  <c r="L218" i="1"/>
  <c r="K218" i="1"/>
  <c r="J218" i="1"/>
  <c r="H218" i="1"/>
  <c r="G218" i="1"/>
  <c r="F218" i="1"/>
  <c r="E218" i="1"/>
  <c r="J217" i="1"/>
  <c r="N217" i="1" s="1"/>
  <c r="S217" i="1" s="1"/>
  <c r="Y217" i="1" s="1"/>
  <c r="I217" i="1"/>
  <c r="M217" i="1" s="1"/>
  <c r="R217" i="1" s="1"/>
  <c r="X217" i="1" s="1"/>
  <c r="J216" i="1"/>
  <c r="N216" i="1" s="1"/>
  <c r="S216" i="1" s="1"/>
  <c r="Y216" i="1" s="1"/>
  <c r="I216" i="1"/>
  <c r="J215" i="1"/>
  <c r="N215" i="1" s="1"/>
  <c r="I215" i="1"/>
  <c r="M215" i="1" s="1"/>
  <c r="W214" i="1"/>
  <c r="V214" i="1"/>
  <c r="U214" i="1"/>
  <c r="T214" i="1"/>
  <c r="Q214" i="1"/>
  <c r="P214" i="1"/>
  <c r="O214" i="1"/>
  <c r="L214" i="1"/>
  <c r="K214" i="1"/>
  <c r="H214" i="1"/>
  <c r="G214" i="1"/>
  <c r="F214" i="1"/>
  <c r="E214" i="1"/>
  <c r="J213" i="1"/>
  <c r="N213" i="1" s="1"/>
  <c r="S213" i="1" s="1"/>
  <c r="Y213" i="1" s="1"/>
  <c r="I213" i="1"/>
  <c r="M213" i="1" s="1"/>
  <c r="R213" i="1" s="1"/>
  <c r="X213" i="1" s="1"/>
  <c r="J212" i="1"/>
  <c r="I212" i="1"/>
  <c r="J211" i="1"/>
  <c r="N211" i="1" s="1"/>
  <c r="S211" i="1" s="1"/>
  <c r="Y211" i="1" s="1"/>
  <c r="I211" i="1"/>
  <c r="M211" i="1" s="1"/>
  <c r="R211" i="1" s="1"/>
  <c r="X211" i="1" s="1"/>
  <c r="W210" i="1"/>
  <c r="V210" i="1"/>
  <c r="U210" i="1"/>
  <c r="T210" i="1"/>
  <c r="Q210" i="1"/>
  <c r="P210" i="1"/>
  <c r="O210" i="1"/>
  <c r="L210" i="1"/>
  <c r="K210" i="1"/>
  <c r="H210" i="1"/>
  <c r="G210" i="1"/>
  <c r="F210" i="1"/>
  <c r="E210" i="1"/>
  <c r="J209" i="1"/>
  <c r="N209" i="1" s="1"/>
  <c r="S209" i="1" s="1"/>
  <c r="Y209" i="1" s="1"/>
  <c r="I209" i="1"/>
  <c r="M209" i="1" s="1"/>
  <c r="R209" i="1" s="1"/>
  <c r="X209" i="1" s="1"/>
  <c r="J208" i="1"/>
  <c r="N208" i="1" s="1"/>
  <c r="S208" i="1" s="1"/>
  <c r="Y208" i="1" s="1"/>
  <c r="I208" i="1"/>
  <c r="M208" i="1" s="1"/>
  <c r="R208" i="1" s="1"/>
  <c r="X208" i="1" s="1"/>
  <c r="J207" i="1"/>
  <c r="N207" i="1" s="1"/>
  <c r="I207" i="1"/>
  <c r="W206" i="1"/>
  <c r="V206" i="1"/>
  <c r="U206" i="1"/>
  <c r="T206" i="1"/>
  <c r="Q206" i="1"/>
  <c r="P206" i="1"/>
  <c r="O206" i="1"/>
  <c r="L206" i="1"/>
  <c r="K206" i="1"/>
  <c r="H206" i="1"/>
  <c r="G206" i="1"/>
  <c r="F206" i="1"/>
  <c r="E206" i="1"/>
  <c r="J205" i="1"/>
  <c r="I205" i="1"/>
  <c r="M205" i="1" s="1"/>
  <c r="R205" i="1" s="1"/>
  <c r="X205" i="1" s="1"/>
  <c r="J204" i="1"/>
  <c r="N204" i="1" s="1"/>
  <c r="S204" i="1" s="1"/>
  <c r="I204" i="1"/>
  <c r="I206" i="1" s="1"/>
  <c r="J203" i="1"/>
  <c r="N203" i="1" s="1"/>
  <c r="S203" i="1" s="1"/>
  <c r="Y203" i="1" s="1"/>
  <c r="I203" i="1"/>
  <c r="M203" i="1" s="1"/>
  <c r="R203" i="1" s="1"/>
  <c r="X203" i="1" s="1"/>
  <c r="W202" i="1"/>
  <c r="V202" i="1"/>
  <c r="U202" i="1"/>
  <c r="T202" i="1"/>
  <c r="Q202" i="1"/>
  <c r="P202" i="1"/>
  <c r="O202" i="1"/>
  <c r="L202" i="1"/>
  <c r="K202" i="1"/>
  <c r="H202" i="1"/>
  <c r="G202" i="1"/>
  <c r="F202" i="1"/>
  <c r="E202" i="1"/>
  <c r="M201" i="1"/>
  <c r="R201" i="1" s="1"/>
  <c r="X201" i="1" s="1"/>
  <c r="J201" i="1"/>
  <c r="N201" i="1" s="1"/>
  <c r="S201" i="1" s="1"/>
  <c r="Y201" i="1" s="1"/>
  <c r="I201" i="1"/>
  <c r="N200" i="1"/>
  <c r="S200" i="1" s="1"/>
  <c r="Y200" i="1" s="1"/>
  <c r="M200" i="1"/>
  <c r="R200" i="1" s="1"/>
  <c r="X200" i="1" s="1"/>
  <c r="J200" i="1"/>
  <c r="I200" i="1"/>
  <c r="J199" i="1"/>
  <c r="N199" i="1" s="1"/>
  <c r="S199" i="1" s="1"/>
  <c r="Y199" i="1" s="1"/>
  <c r="I199" i="1"/>
  <c r="M199" i="1" s="1"/>
  <c r="R199" i="1" s="1"/>
  <c r="X199" i="1" s="1"/>
  <c r="J198" i="1"/>
  <c r="N198" i="1" s="1"/>
  <c r="S198" i="1" s="1"/>
  <c r="Y198" i="1" s="1"/>
  <c r="I198" i="1"/>
  <c r="M198" i="1" s="1"/>
  <c r="R198" i="1" s="1"/>
  <c r="X198" i="1" s="1"/>
  <c r="J197" i="1"/>
  <c r="I197" i="1"/>
  <c r="J196" i="1"/>
  <c r="N196" i="1" s="1"/>
  <c r="S196" i="1" s="1"/>
  <c r="Y196" i="1" s="1"/>
  <c r="I196" i="1"/>
  <c r="M196" i="1" s="1"/>
  <c r="R196" i="1" s="1"/>
  <c r="X196" i="1" s="1"/>
  <c r="J195" i="1"/>
  <c r="N195" i="1" s="1"/>
  <c r="S195" i="1" s="1"/>
  <c r="Y195" i="1" s="1"/>
  <c r="I195" i="1"/>
  <c r="M195" i="1" s="1"/>
  <c r="R195" i="1" s="1"/>
  <c r="X195" i="1" s="1"/>
  <c r="J194" i="1"/>
  <c r="N194" i="1" s="1"/>
  <c r="S194" i="1" s="1"/>
  <c r="Y194" i="1" s="1"/>
  <c r="I194" i="1"/>
  <c r="M194" i="1" s="1"/>
  <c r="R194" i="1" s="1"/>
  <c r="X194" i="1" s="1"/>
  <c r="J193" i="1"/>
  <c r="N193" i="1" s="1"/>
  <c r="S193" i="1" s="1"/>
  <c r="Y193" i="1" s="1"/>
  <c r="I193" i="1"/>
  <c r="M193" i="1" s="1"/>
  <c r="R193" i="1" s="1"/>
  <c r="X193" i="1" s="1"/>
  <c r="W192" i="1"/>
  <c r="V192" i="1"/>
  <c r="U192" i="1"/>
  <c r="T192" i="1"/>
  <c r="Q192" i="1"/>
  <c r="P192" i="1"/>
  <c r="O192" i="1"/>
  <c r="L192" i="1"/>
  <c r="K192" i="1"/>
  <c r="H192" i="1"/>
  <c r="G192" i="1"/>
  <c r="F192" i="1"/>
  <c r="E192" i="1"/>
  <c r="J191" i="1"/>
  <c r="N191" i="1" s="1"/>
  <c r="S191" i="1" s="1"/>
  <c r="Y191" i="1" s="1"/>
  <c r="I191" i="1"/>
  <c r="M191" i="1" s="1"/>
  <c r="R191" i="1" s="1"/>
  <c r="X191" i="1" s="1"/>
  <c r="J190" i="1"/>
  <c r="J192" i="1" s="1"/>
  <c r="I190" i="1"/>
  <c r="J189" i="1"/>
  <c r="N189" i="1" s="1"/>
  <c r="S189" i="1" s="1"/>
  <c r="Y189" i="1" s="1"/>
  <c r="I189" i="1"/>
  <c r="M189" i="1" s="1"/>
  <c r="R189" i="1" s="1"/>
  <c r="X189" i="1" s="1"/>
  <c r="W188" i="1"/>
  <c r="V188" i="1"/>
  <c r="U188" i="1"/>
  <c r="T188" i="1"/>
  <c r="Q188" i="1"/>
  <c r="P188" i="1"/>
  <c r="O188" i="1"/>
  <c r="L188" i="1"/>
  <c r="K188" i="1"/>
  <c r="H188" i="1"/>
  <c r="G188" i="1"/>
  <c r="F188" i="1"/>
  <c r="E188" i="1"/>
  <c r="J187" i="1"/>
  <c r="N187" i="1" s="1"/>
  <c r="S187" i="1" s="1"/>
  <c r="Y187" i="1" s="1"/>
  <c r="I187" i="1"/>
  <c r="M187" i="1" s="1"/>
  <c r="R187" i="1" s="1"/>
  <c r="X187" i="1" s="1"/>
  <c r="J186" i="1"/>
  <c r="N186" i="1" s="1"/>
  <c r="S186" i="1" s="1"/>
  <c r="Y186" i="1" s="1"/>
  <c r="I186" i="1"/>
  <c r="M186" i="1" s="1"/>
  <c r="R186" i="1" s="1"/>
  <c r="X186" i="1" s="1"/>
  <c r="J185" i="1"/>
  <c r="I185" i="1"/>
  <c r="M185" i="1" s="1"/>
  <c r="W184" i="1"/>
  <c r="V184" i="1"/>
  <c r="U184" i="1"/>
  <c r="T184" i="1"/>
  <c r="Q184" i="1"/>
  <c r="P184" i="1"/>
  <c r="O184" i="1"/>
  <c r="L184" i="1"/>
  <c r="K184" i="1"/>
  <c r="H184" i="1"/>
  <c r="G184" i="1"/>
  <c r="F184" i="1"/>
  <c r="E184" i="1"/>
  <c r="J183" i="1"/>
  <c r="I183" i="1"/>
  <c r="W181" i="1"/>
  <c r="V181" i="1"/>
  <c r="U181" i="1"/>
  <c r="T181" i="1"/>
  <c r="Q181" i="1"/>
  <c r="P181" i="1"/>
  <c r="O181" i="1"/>
  <c r="L181" i="1"/>
  <c r="K181" i="1"/>
  <c r="H181" i="1"/>
  <c r="G181" i="1"/>
  <c r="F181" i="1"/>
  <c r="E181" i="1"/>
  <c r="J180" i="1"/>
  <c r="N180" i="1" s="1"/>
  <c r="S180" i="1" s="1"/>
  <c r="Y180" i="1" s="1"/>
  <c r="I180" i="1"/>
  <c r="J179" i="1"/>
  <c r="J181" i="1" s="1"/>
  <c r="I179" i="1"/>
  <c r="M179" i="1" s="1"/>
  <c r="R179" i="1" s="1"/>
  <c r="X179" i="1" s="1"/>
  <c r="J178" i="1"/>
  <c r="N178" i="1" s="1"/>
  <c r="S178" i="1" s="1"/>
  <c r="Y178" i="1" s="1"/>
  <c r="I178" i="1"/>
  <c r="M178" i="1" s="1"/>
  <c r="R178" i="1" s="1"/>
  <c r="X178" i="1" s="1"/>
  <c r="W177" i="1"/>
  <c r="V177" i="1"/>
  <c r="U177" i="1"/>
  <c r="T177" i="1"/>
  <c r="Q177" i="1"/>
  <c r="P177" i="1"/>
  <c r="O177" i="1"/>
  <c r="L177" i="1"/>
  <c r="K177" i="1"/>
  <c r="H177" i="1"/>
  <c r="G177" i="1"/>
  <c r="F177" i="1"/>
  <c r="E177" i="1"/>
  <c r="J176" i="1"/>
  <c r="N176" i="1" s="1"/>
  <c r="S176" i="1" s="1"/>
  <c r="Y176" i="1" s="1"/>
  <c r="I176" i="1"/>
  <c r="M176" i="1" s="1"/>
  <c r="R176" i="1" s="1"/>
  <c r="X176" i="1" s="1"/>
  <c r="J175" i="1"/>
  <c r="I175" i="1"/>
  <c r="I177" i="1" s="1"/>
  <c r="M174" i="1"/>
  <c r="R174" i="1" s="1"/>
  <c r="X174" i="1" s="1"/>
  <c r="J174" i="1"/>
  <c r="N174" i="1" s="1"/>
  <c r="S174" i="1" s="1"/>
  <c r="Y174" i="1" s="1"/>
  <c r="I174" i="1"/>
  <c r="J173" i="1"/>
  <c r="N173" i="1" s="1"/>
  <c r="S173" i="1" s="1"/>
  <c r="Y173" i="1" s="1"/>
  <c r="I173" i="1"/>
  <c r="M173" i="1" s="1"/>
  <c r="R173" i="1" s="1"/>
  <c r="X173" i="1" s="1"/>
  <c r="W172" i="1"/>
  <c r="V172" i="1"/>
  <c r="U172" i="1"/>
  <c r="T172" i="1"/>
  <c r="Q172" i="1"/>
  <c r="P172" i="1"/>
  <c r="O172" i="1"/>
  <c r="L172" i="1"/>
  <c r="K172" i="1"/>
  <c r="J172" i="1"/>
  <c r="H172" i="1"/>
  <c r="G172" i="1"/>
  <c r="F172" i="1"/>
  <c r="E172" i="1"/>
  <c r="M171" i="1"/>
  <c r="R171" i="1" s="1"/>
  <c r="X171" i="1" s="1"/>
  <c r="J171" i="1"/>
  <c r="N171" i="1" s="1"/>
  <c r="S171" i="1" s="1"/>
  <c r="Y171" i="1" s="1"/>
  <c r="I171" i="1"/>
  <c r="J170" i="1"/>
  <c r="N170" i="1" s="1"/>
  <c r="I170" i="1"/>
  <c r="I172" i="1" s="1"/>
  <c r="J169" i="1"/>
  <c r="N169" i="1" s="1"/>
  <c r="S169" i="1" s="1"/>
  <c r="Y169" i="1" s="1"/>
  <c r="I169" i="1"/>
  <c r="M169" i="1" s="1"/>
  <c r="R169" i="1" s="1"/>
  <c r="X169" i="1" s="1"/>
  <c r="M168" i="1"/>
  <c r="R168" i="1" s="1"/>
  <c r="X168" i="1" s="1"/>
  <c r="J168" i="1"/>
  <c r="N168" i="1" s="1"/>
  <c r="S168" i="1" s="1"/>
  <c r="Y168" i="1" s="1"/>
  <c r="I168" i="1"/>
  <c r="W167" i="1"/>
  <c r="V167" i="1"/>
  <c r="U167" i="1"/>
  <c r="T167" i="1"/>
  <c r="Q167" i="1"/>
  <c r="P167" i="1"/>
  <c r="O167" i="1"/>
  <c r="L167" i="1"/>
  <c r="K167" i="1"/>
  <c r="H167" i="1"/>
  <c r="G167" i="1"/>
  <c r="F167" i="1"/>
  <c r="E167" i="1"/>
  <c r="J166" i="1"/>
  <c r="N166" i="1" s="1"/>
  <c r="S166" i="1" s="1"/>
  <c r="Y166" i="1" s="1"/>
  <c r="I166" i="1"/>
  <c r="M166" i="1" s="1"/>
  <c r="R166" i="1" s="1"/>
  <c r="X166" i="1" s="1"/>
  <c r="J165" i="1"/>
  <c r="I165" i="1"/>
  <c r="R164" i="1"/>
  <c r="X164" i="1" s="1"/>
  <c r="M164" i="1"/>
  <c r="J164" i="1"/>
  <c r="N164" i="1" s="1"/>
  <c r="S164" i="1" s="1"/>
  <c r="Y164" i="1" s="1"/>
  <c r="I164" i="1"/>
  <c r="W163" i="1"/>
  <c r="V163" i="1"/>
  <c r="U163" i="1"/>
  <c r="T163" i="1"/>
  <c r="Q163" i="1"/>
  <c r="P163" i="1"/>
  <c r="O163" i="1"/>
  <c r="L163" i="1"/>
  <c r="K163" i="1"/>
  <c r="H163" i="1"/>
  <c r="G163" i="1"/>
  <c r="F163" i="1"/>
  <c r="E163" i="1"/>
  <c r="M162" i="1"/>
  <c r="R162" i="1" s="1"/>
  <c r="X162" i="1" s="1"/>
  <c r="J162" i="1"/>
  <c r="N162" i="1" s="1"/>
  <c r="S162" i="1" s="1"/>
  <c r="Y162" i="1" s="1"/>
  <c r="I162" i="1"/>
  <c r="J161" i="1"/>
  <c r="I161" i="1"/>
  <c r="J160" i="1"/>
  <c r="N160" i="1" s="1"/>
  <c r="S160" i="1" s="1"/>
  <c r="Y160" i="1" s="1"/>
  <c r="I160" i="1"/>
  <c r="M160" i="1" s="1"/>
  <c r="R160" i="1" s="1"/>
  <c r="X160" i="1" s="1"/>
  <c r="W159" i="1"/>
  <c r="V159" i="1"/>
  <c r="U159" i="1"/>
  <c r="T159" i="1"/>
  <c r="Q159" i="1"/>
  <c r="P159" i="1"/>
  <c r="O159" i="1"/>
  <c r="N159" i="1"/>
  <c r="L159" i="1"/>
  <c r="K159" i="1"/>
  <c r="J159" i="1"/>
  <c r="I159" i="1"/>
  <c r="H159" i="1"/>
  <c r="G159" i="1"/>
  <c r="F159" i="1"/>
  <c r="E159" i="1"/>
  <c r="J158" i="1"/>
  <c r="N158" i="1" s="1"/>
  <c r="S158" i="1" s="1"/>
  <c r="Y158" i="1" s="1"/>
  <c r="I158" i="1"/>
  <c r="M158" i="1" s="1"/>
  <c r="R158" i="1" s="1"/>
  <c r="X158" i="1" s="1"/>
  <c r="J157" i="1"/>
  <c r="N157" i="1" s="1"/>
  <c r="S157" i="1" s="1"/>
  <c r="I157" i="1"/>
  <c r="M157" i="1" s="1"/>
  <c r="J156" i="1"/>
  <c r="N156" i="1" s="1"/>
  <c r="S156" i="1" s="1"/>
  <c r="Y156" i="1" s="1"/>
  <c r="I156" i="1"/>
  <c r="M156" i="1" s="1"/>
  <c r="R156" i="1" s="1"/>
  <c r="X156" i="1" s="1"/>
  <c r="W155" i="1"/>
  <c r="V155" i="1"/>
  <c r="U155" i="1"/>
  <c r="T155" i="1"/>
  <c r="Q155" i="1"/>
  <c r="P155" i="1"/>
  <c r="O155" i="1"/>
  <c r="L155" i="1"/>
  <c r="K155" i="1"/>
  <c r="H155" i="1"/>
  <c r="G155" i="1"/>
  <c r="F155" i="1"/>
  <c r="E155" i="1"/>
  <c r="J154" i="1"/>
  <c r="N154" i="1" s="1"/>
  <c r="S154" i="1" s="1"/>
  <c r="Y154" i="1" s="1"/>
  <c r="I154" i="1"/>
  <c r="M154" i="1" s="1"/>
  <c r="R154" i="1" s="1"/>
  <c r="X154" i="1" s="1"/>
  <c r="J153" i="1"/>
  <c r="N153" i="1" s="1"/>
  <c r="S153" i="1" s="1"/>
  <c r="Y153" i="1" s="1"/>
  <c r="I153" i="1"/>
  <c r="M153" i="1" s="1"/>
  <c r="R153" i="1" s="1"/>
  <c r="X153" i="1" s="1"/>
  <c r="J152" i="1"/>
  <c r="N152" i="1" s="1"/>
  <c r="S152" i="1" s="1"/>
  <c r="Y152" i="1" s="1"/>
  <c r="I152" i="1"/>
  <c r="M152" i="1" s="1"/>
  <c r="R152" i="1" s="1"/>
  <c r="X152" i="1" s="1"/>
  <c r="M151" i="1"/>
  <c r="R151" i="1" s="1"/>
  <c r="X151" i="1" s="1"/>
  <c r="J151" i="1"/>
  <c r="N151" i="1" s="1"/>
  <c r="S151" i="1" s="1"/>
  <c r="Y151" i="1" s="1"/>
  <c r="I151" i="1"/>
  <c r="J150" i="1"/>
  <c r="N150" i="1" s="1"/>
  <c r="S150" i="1" s="1"/>
  <c r="Y150" i="1" s="1"/>
  <c r="I150" i="1"/>
  <c r="M150" i="1" s="1"/>
  <c r="R150" i="1" s="1"/>
  <c r="X150" i="1" s="1"/>
  <c r="N149" i="1"/>
  <c r="S149" i="1" s="1"/>
  <c r="Y149" i="1" s="1"/>
  <c r="J149" i="1"/>
  <c r="I149" i="1"/>
  <c r="M149" i="1" s="1"/>
  <c r="R149" i="1" s="1"/>
  <c r="X149" i="1" s="1"/>
  <c r="J148" i="1"/>
  <c r="N148" i="1" s="1"/>
  <c r="S148" i="1" s="1"/>
  <c r="Y148" i="1" s="1"/>
  <c r="I148" i="1"/>
  <c r="M148" i="1" s="1"/>
  <c r="S147" i="1"/>
  <c r="Y147" i="1" s="1"/>
  <c r="R147" i="1"/>
  <c r="X147" i="1" s="1"/>
  <c r="X146" i="1"/>
  <c r="M146" i="1"/>
  <c r="R146" i="1" s="1"/>
  <c r="J146" i="1"/>
  <c r="N146" i="1" s="1"/>
  <c r="I146" i="1"/>
  <c r="W145" i="1"/>
  <c r="V145" i="1"/>
  <c r="U145" i="1"/>
  <c r="T145" i="1"/>
  <c r="Q145" i="1"/>
  <c r="P145" i="1"/>
  <c r="O145" i="1"/>
  <c r="L145" i="1"/>
  <c r="K145" i="1"/>
  <c r="I145" i="1"/>
  <c r="H145" i="1"/>
  <c r="G145" i="1"/>
  <c r="F145" i="1"/>
  <c r="E145" i="1"/>
  <c r="M144" i="1"/>
  <c r="R144" i="1" s="1"/>
  <c r="X144" i="1" s="1"/>
  <c r="J144" i="1"/>
  <c r="N144" i="1" s="1"/>
  <c r="S144" i="1" s="1"/>
  <c r="Y144" i="1" s="1"/>
  <c r="I144" i="1"/>
  <c r="J143" i="1"/>
  <c r="N143" i="1" s="1"/>
  <c r="I143" i="1"/>
  <c r="M143" i="1" s="1"/>
  <c r="W142" i="1"/>
  <c r="V142" i="1"/>
  <c r="U142" i="1"/>
  <c r="T142" i="1"/>
  <c r="Q142" i="1"/>
  <c r="P142" i="1"/>
  <c r="O142" i="1"/>
  <c r="N142" i="1"/>
  <c r="L142" i="1"/>
  <c r="K142" i="1"/>
  <c r="J142" i="1"/>
  <c r="H142" i="1"/>
  <c r="G142" i="1"/>
  <c r="F142" i="1"/>
  <c r="E142" i="1"/>
  <c r="J141" i="1"/>
  <c r="N141" i="1" s="1"/>
  <c r="S141" i="1" s="1"/>
  <c r="Y141" i="1" s="1"/>
  <c r="I141" i="1"/>
  <c r="M141" i="1" s="1"/>
  <c r="R141" i="1" s="1"/>
  <c r="X141" i="1" s="1"/>
  <c r="N140" i="1"/>
  <c r="S140" i="1" s="1"/>
  <c r="M140" i="1"/>
  <c r="J140" i="1"/>
  <c r="I140" i="1"/>
  <c r="W139" i="1"/>
  <c r="V139" i="1"/>
  <c r="U139" i="1"/>
  <c r="T139" i="1"/>
  <c r="Q139" i="1"/>
  <c r="P139" i="1"/>
  <c r="O139" i="1"/>
  <c r="L139" i="1"/>
  <c r="K139" i="1"/>
  <c r="J139" i="1"/>
  <c r="H139" i="1"/>
  <c r="G139" i="1"/>
  <c r="F139" i="1"/>
  <c r="E139" i="1"/>
  <c r="J138" i="1"/>
  <c r="N138" i="1" s="1"/>
  <c r="N139" i="1" s="1"/>
  <c r="I138" i="1"/>
  <c r="J137" i="1"/>
  <c r="N137" i="1" s="1"/>
  <c r="S137" i="1" s="1"/>
  <c r="Y137" i="1" s="1"/>
  <c r="I137" i="1"/>
  <c r="M137" i="1" s="1"/>
  <c r="R137" i="1" s="1"/>
  <c r="X137" i="1" s="1"/>
  <c r="J136" i="1"/>
  <c r="I136" i="1"/>
  <c r="M136" i="1" s="1"/>
  <c r="R136" i="1" s="1"/>
  <c r="X136" i="1" s="1"/>
  <c r="W134" i="1"/>
  <c r="V134" i="1"/>
  <c r="U134" i="1"/>
  <c r="T134" i="1"/>
  <c r="Q134" i="1"/>
  <c r="P134" i="1"/>
  <c r="O134" i="1"/>
  <c r="L134" i="1"/>
  <c r="K134" i="1"/>
  <c r="H134" i="1"/>
  <c r="G134" i="1"/>
  <c r="F134" i="1"/>
  <c r="E134" i="1"/>
  <c r="N133" i="1"/>
  <c r="S133" i="1" s="1"/>
  <c r="Y133" i="1" s="1"/>
  <c r="J133" i="1"/>
  <c r="I133" i="1"/>
  <c r="M133" i="1" s="1"/>
  <c r="R133" i="1" s="1"/>
  <c r="X133" i="1" s="1"/>
  <c r="J132" i="1"/>
  <c r="I132" i="1"/>
  <c r="J131" i="1"/>
  <c r="N131" i="1" s="1"/>
  <c r="S131" i="1" s="1"/>
  <c r="Y131" i="1" s="1"/>
  <c r="I131" i="1"/>
  <c r="M131" i="1" s="1"/>
  <c r="R131" i="1" s="1"/>
  <c r="X131" i="1" s="1"/>
  <c r="J130" i="1"/>
  <c r="N130" i="1" s="1"/>
  <c r="S130" i="1" s="1"/>
  <c r="Y130" i="1" s="1"/>
  <c r="I130" i="1"/>
  <c r="M130" i="1" s="1"/>
  <c r="R130" i="1" s="1"/>
  <c r="X130" i="1" s="1"/>
  <c r="J129" i="1"/>
  <c r="N129" i="1" s="1"/>
  <c r="S129" i="1" s="1"/>
  <c r="Y129" i="1" s="1"/>
  <c r="I129" i="1"/>
  <c r="M129" i="1" s="1"/>
  <c r="R129" i="1" s="1"/>
  <c r="X129" i="1" s="1"/>
  <c r="J128" i="1"/>
  <c r="N128" i="1" s="1"/>
  <c r="S128" i="1" s="1"/>
  <c r="Y128" i="1" s="1"/>
  <c r="I128" i="1"/>
  <c r="M128" i="1" s="1"/>
  <c r="R128" i="1" s="1"/>
  <c r="X128" i="1" s="1"/>
  <c r="J127" i="1"/>
  <c r="N127" i="1" s="1"/>
  <c r="S127" i="1" s="1"/>
  <c r="Y127" i="1" s="1"/>
  <c r="I127" i="1"/>
  <c r="M127" i="1" s="1"/>
  <c r="R127" i="1" s="1"/>
  <c r="X127" i="1" s="1"/>
  <c r="J126" i="1"/>
  <c r="N126" i="1" s="1"/>
  <c r="S126" i="1" s="1"/>
  <c r="Y126" i="1" s="1"/>
  <c r="I126" i="1"/>
  <c r="M126" i="1" s="1"/>
  <c r="R126" i="1" s="1"/>
  <c r="X126" i="1" s="1"/>
  <c r="W125" i="1"/>
  <c r="V125" i="1"/>
  <c r="U125" i="1"/>
  <c r="T125" i="1"/>
  <c r="Q125" i="1"/>
  <c r="P125" i="1"/>
  <c r="O125" i="1"/>
  <c r="L125" i="1"/>
  <c r="K125" i="1"/>
  <c r="H125" i="1"/>
  <c r="G125" i="1"/>
  <c r="F125" i="1"/>
  <c r="E125" i="1"/>
  <c r="J124" i="1"/>
  <c r="N124" i="1" s="1"/>
  <c r="S124" i="1" s="1"/>
  <c r="Y124" i="1" s="1"/>
  <c r="I124" i="1"/>
  <c r="M124" i="1" s="1"/>
  <c r="R124" i="1" s="1"/>
  <c r="X124" i="1" s="1"/>
  <c r="J123" i="1"/>
  <c r="I123" i="1"/>
  <c r="W122" i="1"/>
  <c r="V122" i="1"/>
  <c r="U122" i="1"/>
  <c r="T122" i="1"/>
  <c r="Q122" i="1"/>
  <c r="P122" i="1"/>
  <c r="O122" i="1"/>
  <c r="L122" i="1"/>
  <c r="K122" i="1"/>
  <c r="H122" i="1"/>
  <c r="G122" i="1"/>
  <c r="F122" i="1"/>
  <c r="E122" i="1"/>
  <c r="J121" i="1"/>
  <c r="N121" i="1" s="1"/>
  <c r="S121" i="1" s="1"/>
  <c r="Y121" i="1" s="1"/>
  <c r="I121" i="1"/>
  <c r="M121" i="1" s="1"/>
  <c r="R121" i="1" s="1"/>
  <c r="X121" i="1" s="1"/>
  <c r="J120" i="1"/>
  <c r="I120" i="1"/>
  <c r="I122" i="1" s="1"/>
  <c r="J119" i="1"/>
  <c r="N119" i="1" s="1"/>
  <c r="S119" i="1" s="1"/>
  <c r="Y119" i="1" s="1"/>
  <c r="I119" i="1"/>
  <c r="M119" i="1" s="1"/>
  <c r="R119" i="1" s="1"/>
  <c r="X119" i="1" s="1"/>
  <c r="J118" i="1"/>
  <c r="N118" i="1" s="1"/>
  <c r="S118" i="1" s="1"/>
  <c r="Y118" i="1" s="1"/>
  <c r="I118" i="1"/>
  <c r="M118" i="1" s="1"/>
  <c r="R118" i="1" s="1"/>
  <c r="X118" i="1" s="1"/>
  <c r="W117" i="1"/>
  <c r="V117" i="1"/>
  <c r="U117" i="1"/>
  <c r="T117" i="1"/>
  <c r="Q117" i="1"/>
  <c r="P117" i="1"/>
  <c r="O117" i="1"/>
  <c r="L117" i="1"/>
  <c r="K117" i="1"/>
  <c r="H117" i="1"/>
  <c r="G117" i="1"/>
  <c r="F117" i="1"/>
  <c r="E117" i="1"/>
  <c r="J116" i="1"/>
  <c r="N116" i="1" s="1"/>
  <c r="S116" i="1" s="1"/>
  <c r="Y116" i="1" s="1"/>
  <c r="I116" i="1"/>
  <c r="M116" i="1" s="1"/>
  <c r="R116" i="1" s="1"/>
  <c r="X116" i="1" s="1"/>
  <c r="J115" i="1"/>
  <c r="I115" i="1"/>
  <c r="R114" i="1"/>
  <c r="X114" i="1" s="1"/>
  <c r="J114" i="1"/>
  <c r="N114" i="1" s="1"/>
  <c r="S114" i="1" s="1"/>
  <c r="Y114" i="1" s="1"/>
  <c r="I114" i="1"/>
  <c r="M114" i="1" s="1"/>
  <c r="W113" i="1"/>
  <c r="V113" i="1"/>
  <c r="U113" i="1"/>
  <c r="T113" i="1"/>
  <c r="Q113" i="1"/>
  <c r="P113" i="1"/>
  <c r="O113" i="1"/>
  <c r="L113" i="1"/>
  <c r="K113" i="1"/>
  <c r="H113" i="1"/>
  <c r="G113" i="1"/>
  <c r="F113" i="1"/>
  <c r="E113" i="1"/>
  <c r="N112" i="1"/>
  <c r="S112" i="1" s="1"/>
  <c r="Y112" i="1" s="1"/>
  <c r="J112" i="1"/>
  <c r="I112" i="1"/>
  <c r="M112" i="1" s="1"/>
  <c r="M111" i="1"/>
  <c r="R111" i="1" s="1"/>
  <c r="J111" i="1"/>
  <c r="N111" i="1" s="1"/>
  <c r="S111" i="1" s="1"/>
  <c r="I111" i="1"/>
  <c r="W110" i="1"/>
  <c r="V110" i="1"/>
  <c r="U110" i="1"/>
  <c r="T110" i="1"/>
  <c r="Q110" i="1"/>
  <c r="P110" i="1"/>
  <c r="O110" i="1"/>
  <c r="L110" i="1"/>
  <c r="K110" i="1"/>
  <c r="H110" i="1"/>
  <c r="G110" i="1"/>
  <c r="F110" i="1"/>
  <c r="E110" i="1"/>
  <c r="J109" i="1"/>
  <c r="N109" i="1" s="1"/>
  <c r="S109" i="1" s="1"/>
  <c r="Y109" i="1" s="1"/>
  <c r="I109" i="1"/>
  <c r="M109" i="1" s="1"/>
  <c r="R109" i="1" s="1"/>
  <c r="X109" i="1" s="1"/>
  <c r="J108" i="1"/>
  <c r="J110" i="1" s="1"/>
  <c r="I108" i="1"/>
  <c r="W107" i="1"/>
  <c r="V107" i="1"/>
  <c r="U107" i="1"/>
  <c r="T107" i="1"/>
  <c r="Q107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Y106" i="1"/>
  <c r="R106" i="1"/>
  <c r="X106" i="1" s="1"/>
  <c r="J106" i="1"/>
  <c r="N106" i="1" s="1"/>
  <c r="S106" i="1" s="1"/>
  <c r="I106" i="1"/>
  <c r="M106" i="1" s="1"/>
  <c r="J105" i="1"/>
  <c r="N105" i="1" s="1"/>
  <c r="S105" i="1" s="1"/>
  <c r="Y105" i="1" s="1"/>
  <c r="Y107" i="1" s="1"/>
  <c r="I105" i="1"/>
  <c r="M105" i="1" s="1"/>
  <c r="R105" i="1" s="1"/>
  <c r="W104" i="1"/>
  <c r="V104" i="1"/>
  <c r="U104" i="1"/>
  <c r="T104" i="1"/>
  <c r="Q104" i="1"/>
  <c r="P104" i="1"/>
  <c r="O104" i="1"/>
  <c r="L104" i="1"/>
  <c r="K104" i="1"/>
  <c r="H104" i="1"/>
  <c r="G104" i="1"/>
  <c r="F104" i="1"/>
  <c r="E104" i="1"/>
  <c r="R103" i="1"/>
  <c r="X103" i="1" s="1"/>
  <c r="J103" i="1"/>
  <c r="I103" i="1"/>
  <c r="M103" i="1" s="1"/>
  <c r="J102" i="1"/>
  <c r="N102" i="1" s="1"/>
  <c r="S102" i="1" s="1"/>
  <c r="I102" i="1"/>
  <c r="I104" i="1" s="1"/>
  <c r="W101" i="1"/>
  <c r="V101" i="1"/>
  <c r="U101" i="1"/>
  <c r="T101" i="1"/>
  <c r="Q101" i="1"/>
  <c r="P101" i="1"/>
  <c r="O101" i="1"/>
  <c r="L101" i="1"/>
  <c r="K101" i="1"/>
  <c r="H101" i="1"/>
  <c r="G101" i="1"/>
  <c r="F101" i="1"/>
  <c r="E101" i="1"/>
  <c r="J100" i="1"/>
  <c r="N100" i="1" s="1"/>
  <c r="I100" i="1"/>
  <c r="M100" i="1" s="1"/>
  <c r="R100" i="1" s="1"/>
  <c r="X100" i="1" s="1"/>
  <c r="J99" i="1"/>
  <c r="J101" i="1" s="1"/>
  <c r="I99" i="1"/>
  <c r="I101" i="1" s="1"/>
  <c r="W98" i="1"/>
  <c r="V98" i="1"/>
  <c r="U98" i="1"/>
  <c r="U135" i="1" s="1"/>
  <c r="T98" i="1"/>
  <c r="T135" i="1" s="1"/>
  <c r="Q98" i="1"/>
  <c r="P98" i="1"/>
  <c r="O98" i="1"/>
  <c r="L98" i="1"/>
  <c r="K98" i="1"/>
  <c r="H98" i="1"/>
  <c r="G98" i="1"/>
  <c r="F98" i="1"/>
  <c r="E98" i="1"/>
  <c r="J97" i="1"/>
  <c r="N97" i="1" s="1"/>
  <c r="S97" i="1" s="1"/>
  <c r="Y97" i="1" s="1"/>
  <c r="I97" i="1"/>
  <c r="M97" i="1" s="1"/>
  <c r="R97" i="1" s="1"/>
  <c r="X97" i="1" s="1"/>
  <c r="J96" i="1"/>
  <c r="N96" i="1" s="1"/>
  <c r="I96" i="1"/>
  <c r="M96" i="1" s="1"/>
  <c r="J95" i="1"/>
  <c r="N95" i="1" s="1"/>
  <c r="S95" i="1" s="1"/>
  <c r="Y95" i="1" s="1"/>
  <c r="I95" i="1"/>
  <c r="M95" i="1" s="1"/>
  <c r="R95" i="1" s="1"/>
  <c r="X95" i="1" s="1"/>
  <c r="N94" i="1"/>
  <c r="S94" i="1" s="1"/>
  <c r="Y94" i="1" s="1"/>
  <c r="J94" i="1"/>
  <c r="I94" i="1"/>
  <c r="M94" i="1" s="1"/>
  <c r="R94" i="1" s="1"/>
  <c r="X94" i="1" s="1"/>
  <c r="W93" i="1"/>
  <c r="V93" i="1"/>
  <c r="U93" i="1"/>
  <c r="T93" i="1"/>
  <c r="Q93" i="1"/>
  <c r="P93" i="1"/>
  <c r="O93" i="1"/>
  <c r="L93" i="1"/>
  <c r="K93" i="1"/>
  <c r="J93" i="1"/>
  <c r="H93" i="1"/>
  <c r="H135" i="1" s="1"/>
  <c r="G93" i="1"/>
  <c r="F93" i="1"/>
  <c r="E93" i="1"/>
  <c r="J92" i="1"/>
  <c r="N92" i="1" s="1"/>
  <c r="S92" i="1" s="1"/>
  <c r="Y92" i="1" s="1"/>
  <c r="I92" i="1"/>
  <c r="M91" i="1"/>
  <c r="J91" i="1"/>
  <c r="N91" i="1" s="1"/>
  <c r="I91" i="1"/>
  <c r="N90" i="1"/>
  <c r="J90" i="1"/>
  <c r="I90" i="1"/>
  <c r="M90" i="1" s="1"/>
  <c r="R90" i="1" s="1"/>
  <c r="X90" i="1" s="1"/>
  <c r="J88" i="1"/>
  <c r="N88" i="1" s="1"/>
  <c r="S88" i="1" s="1"/>
  <c r="Y88" i="1" s="1"/>
  <c r="I88" i="1"/>
  <c r="M88" i="1" s="1"/>
  <c r="R88" i="1" s="1"/>
  <c r="X88" i="1" s="1"/>
  <c r="J87" i="1"/>
  <c r="N87" i="1" s="1"/>
  <c r="S87" i="1" s="1"/>
  <c r="Y87" i="1" s="1"/>
  <c r="I87" i="1"/>
  <c r="M87" i="1" s="1"/>
  <c r="R87" i="1" s="1"/>
  <c r="X87" i="1" s="1"/>
  <c r="W86" i="1"/>
  <c r="V86" i="1"/>
  <c r="U86" i="1"/>
  <c r="T86" i="1"/>
  <c r="Q86" i="1"/>
  <c r="P86" i="1"/>
  <c r="O86" i="1"/>
  <c r="L86" i="1"/>
  <c r="K86" i="1"/>
  <c r="H86" i="1"/>
  <c r="G86" i="1"/>
  <c r="F86" i="1"/>
  <c r="E86" i="1"/>
  <c r="J85" i="1"/>
  <c r="I85" i="1"/>
  <c r="M85" i="1" s="1"/>
  <c r="J84" i="1"/>
  <c r="N84" i="1" s="1"/>
  <c r="S84" i="1" s="1"/>
  <c r="Y84" i="1" s="1"/>
  <c r="I84" i="1"/>
  <c r="M84" i="1" s="1"/>
  <c r="R84" i="1" s="1"/>
  <c r="X84" i="1" s="1"/>
  <c r="W83" i="1"/>
  <c r="V83" i="1"/>
  <c r="U83" i="1"/>
  <c r="T83" i="1"/>
  <c r="Q83" i="1"/>
  <c r="P83" i="1"/>
  <c r="O83" i="1"/>
  <c r="L83" i="1"/>
  <c r="K83" i="1"/>
  <c r="H83" i="1"/>
  <c r="G83" i="1"/>
  <c r="F83" i="1"/>
  <c r="E83" i="1"/>
  <c r="J82" i="1"/>
  <c r="I82" i="1"/>
  <c r="J81" i="1"/>
  <c r="N81" i="1" s="1"/>
  <c r="S81" i="1" s="1"/>
  <c r="I81" i="1"/>
  <c r="M81" i="1" s="1"/>
  <c r="W80" i="1"/>
  <c r="V80" i="1"/>
  <c r="U80" i="1"/>
  <c r="T80" i="1"/>
  <c r="Q80" i="1"/>
  <c r="P80" i="1"/>
  <c r="O80" i="1"/>
  <c r="L80" i="1"/>
  <c r="K80" i="1"/>
  <c r="H80" i="1"/>
  <c r="G80" i="1"/>
  <c r="F80" i="1"/>
  <c r="E80" i="1"/>
  <c r="J79" i="1"/>
  <c r="N79" i="1" s="1"/>
  <c r="S79" i="1" s="1"/>
  <c r="Y79" i="1" s="1"/>
  <c r="I79" i="1"/>
  <c r="M79" i="1" s="1"/>
  <c r="R79" i="1" s="1"/>
  <c r="X79" i="1" s="1"/>
  <c r="J78" i="1"/>
  <c r="J80" i="1" s="1"/>
  <c r="I78" i="1"/>
  <c r="M78" i="1" s="1"/>
  <c r="X77" i="1"/>
  <c r="N77" i="1"/>
  <c r="S77" i="1" s="1"/>
  <c r="Y77" i="1" s="1"/>
  <c r="J77" i="1"/>
  <c r="I77" i="1"/>
  <c r="M77" i="1" s="1"/>
  <c r="R77" i="1" s="1"/>
  <c r="W76" i="1"/>
  <c r="V76" i="1"/>
  <c r="U76" i="1"/>
  <c r="T76" i="1"/>
  <c r="Q76" i="1"/>
  <c r="P76" i="1"/>
  <c r="O76" i="1"/>
  <c r="L76" i="1"/>
  <c r="K76" i="1"/>
  <c r="H76" i="1"/>
  <c r="G76" i="1"/>
  <c r="F76" i="1"/>
  <c r="E76" i="1"/>
  <c r="J75" i="1"/>
  <c r="I75" i="1"/>
  <c r="M75" i="1" s="1"/>
  <c r="R75" i="1" s="1"/>
  <c r="X75" i="1" s="1"/>
  <c r="N74" i="1"/>
  <c r="M74" i="1"/>
  <c r="R74" i="1" s="1"/>
  <c r="X74" i="1" s="1"/>
  <c r="J74" i="1"/>
  <c r="I74" i="1"/>
  <c r="S73" i="1"/>
  <c r="Y73" i="1" s="1"/>
  <c r="J73" i="1"/>
  <c r="N73" i="1" s="1"/>
  <c r="I73" i="1"/>
  <c r="W72" i="1"/>
  <c r="V72" i="1"/>
  <c r="U72" i="1"/>
  <c r="T72" i="1"/>
  <c r="Q72" i="1"/>
  <c r="P72" i="1"/>
  <c r="O72" i="1"/>
  <c r="N72" i="1"/>
  <c r="L72" i="1"/>
  <c r="K72" i="1"/>
  <c r="J72" i="1"/>
  <c r="I72" i="1"/>
  <c r="H72" i="1"/>
  <c r="G72" i="1"/>
  <c r="F72" i="1"/>
  <c r="E72" i="1"/>
  <c r="S71" i="1"/>
  <c r="Y71" i="1" s="1"/>
  <c r="J71" i="1"/>
  <c r="N71" i="1" s="1"/>
  <c r="I71" i="1"/>
  <c r="M71" i="1" s="1"/>
  <c r="R71" i="1" s="1"/>
  <c r="X71" i="1" s="1"/>
  <c r="J70" i="1"/>
  <c r="N70" i="1" s="1"/>
  <c r="S70" i="1" s="1"/>
  <c r="I70" i="1"/>
  <c r="M70" i="1" s="1"/>
  <c r="W69" i="1"/>
  <c r="V69" i="1"/>
  <c r="U69" i="1"/>
  <c r="T69" i="1"/>
  <c r="Q69" i="1"/>
  <c r="P69" i="1"/>
  <c r="O69" i="1"/>
  <c r="L69" i="1"/>
  <c r="K69" i="1"/>
  <c r="H69" i="1"/>
  <c r="G69" i="1"/>
  <c r="F69" i="1"/>
  <c r="E69" i="1"/>
  <c r="J68" i="1"/>
  <c r="N68" i="1" s="1"/>
  <c r="S68" i="1" s="1"/>
  <c r="Y68" i="1" s="1"/>
  <c r="I68" i="1"/>
  <c r="M68" i="1" s="1"/>
  <c r="R68" i="1" s="1"/>
  <c r="X68" i="1" s="1"/>
  <c r="J67" i="1"/>
  <c r="J69" i="1" s="1"/>
  <c r="I67" i="1"/>
  <c r="I69" i="1" s="1"/>
  <c r="W66" i="1"/>
  <c r="V66" i="1"/>
  <c r="U66" i="1"/>
  <c r="T66" i="1"/>
  <c r="Q66" i="1"/>
  <c r="P66" i="1"/>
  <c r="O66" i="1"/>
  <c r="L66" i="1"/>
  <c r="K66" i="1"/>
  <c r="H66" i="1"/>
  <c r="G66" i="1"/>
  <c r="F66" i="1"/>
  <c r="E66" i="1"/>
  <c r="J65" i="1"/>
  <c r="N65" i="1" s="1"/>
  <c r="S65" i="1" s="1"/>
  <c r="Y65" i="1" s="1"/>
  <c r="I65" i="1"/>
  <c r="M65" i="1" s="1"/>
  <c r="R65" i="1" s="1"/>
  <c r="X65" i="1" s="1"/>
  <c r="M64" i="1"/>
  <c r="R64" i="1" s="1"/>
  <c r="J64" i="1"/>
  <c r="I64" i="1"/>
  <c r="I66" i="1" s="1"/>
  <c r="W63" i="1"/>
  <c r="V63" i="1"/>
  <c r="U63" i="1"/>
  <c r="T63" i="1"/>
  <c r="Q63" i="1"/>
  <c r="P63" i="1"/>
  <c r="O63" i="1"/>
  <c r="L63" i="1"/>
  <c r="K63" i="1"/>
  <c r="H63" i="1"/>
  <c r="G63" i="1"/>
  <c r="F63" i="1"/>
  <c r="E63" i="1"/>
  <c r="S62" i="1"/>
  <c r="Y62" i="1" s="1"/>
  <c r="R62" i="1"/>
  <c r="X62" i="1" s="1"/>
  <c r="S61" i="1"/>
  <c r="Y61" i="1" s="1"/>
  <c r="R61" i="1"/>
  <c r="X61" i="1" s="1"/>
  <c r="J60" i="1"/>
  <c r="N60" i="1" s="1"/>
  <c r="S60" i="1" s="1"/>
  <c r="Y60" i="1" s="1"/>
  <c r="I60" i="1"/>
  <c r="M60" i="1" s="1"/>
  <c r="R60" i="1" s="1"/>
  <c r="X60" i="1" s="1"/>
  <c r="J59" i="1"/>
  <c r="I59" i="1"/>
  <c r="W58" i="1"/>
  <c r="V58" i="1"/>
  <c r="U58" i="1"/>
  <c r="T58" i="1"/>
  <c r="Q58" i="1"/>
  <c r="P58" i="1"/>
  <c r="O58" i="1"/>
  <c r="L58" i="1"/>
  <c r="K58" i="1"/>
  <c r="H58" i="1"/>
  <c r="G58" i="1"/>
  <c r="F58" i="1"/>
  <c r="E58" i="1"/>
  <c r="J57" i="1"/>
  <c r="N57" i="1" s="1"/>
  <c r="I57" i="1"/>
  <c r="M57" i="1" s="1"/>
  <c r="R57" i="1" s="1"/>
  <c r="X57" i="1" s="1"/>
  <c r="N56" i="1"/>
  <c r="S56" i="1" s="1"/>
  <c r="Y56" i="1" s="1"/>
  <c r="J56" i="1"/>
  <c r="I56" i="1"/>
  <c r="I58" i="1" s="1"/>
  <c r="W55" i="1"/>
  <c r="V55" i="1"/>
  <c r="U55" i="1"/>
  <c r="T55" i="1"/>
  <c r="Q55" i="1"/>
  <c r="P55" i="1"/>
  <c r="O55" i="1"/>
  <c r="L55" i="1"/>
  <c r="K55" i="1"/>
  <c r="J55" i="1"/>
  <c r="H55" i="1"/>
  <c r="G55" i="1"/>
  <c r="F55" i="1"/>
  <c r="E55" i="1"/>
  <c r="R54" i="1"/>
  <c r="X54" i="1" s="1"/>
  <c r="J54" i="1"/>
  <c r="N54" i="1" s="1"/>
  <c r="S54" i="1" s="1"/>
  <c r="Y54" i="1" s="1"/>
  <c r="I54" i="1"/>
  <c r="M54" i="1" s="1"/>
  <c r="J53" i="1"/>
  <c r="N53" i="1" s="1"/>
  <c r="S53" i="1" s="1"/>
  <c r="Y53" i="1" s="1"/>
  <c r="I53" i="1"/>
  <c r="M53" i="1" s="1"/>
  <c r="R53" i="1" s="1"/>
  <c r="X53" i="1" s="1"/>
  <c r="J52" i="1"/>
  <c r="N52" i="1" s="1"/>
  <c r="I52" i="1"/>
  <c r="I55" i="1" s="1"/>
  <c r="W51" i="1"/>
  <c r="V51" i="1"/>
  <c r="U51" i="1"/>
  <c r="T51" i="1"/>
  <c r="Q51" i="1"/>
  <c r="P51" i="1"/>
  <c r="O51" i="1"/>
  <c r="L51" i="1"/>
  <c r="K51" i="1"/>
  <c r="H51" i="1"/>
  <c r="G51" i="1"/>
  <c r="F51" i="1"/>
  <c r="E51" i="1"/>
  <c r="M50" i="1"/>
  <c r="R50" i="1" s="1"/>
  <c r="X50" i="1" s="1"/>
  <c r="J50" i="1"/>
  <c r="N50" i="1" s="1"/>
  <c r="S50" i="1" s="1"/>
  <c r="Y50" i="1" s="1"/>
  <c r="I50" i="1"/>
  <c r="J49" i="1"/>
  <c r="I49" i="1"/>
  <c r="W48" i="1"/>
  <c r="V48" i="1"/>
  <c r="U48" i="1"/>
  <c r="T48" i="1"/>
  <c r="Q48" i="1"/>
  <c r="P48" i="1"/>
  <c r="O48" i="1"/>
  <c r="L48" i="1"/>
  <c r="K48" i="1"/>
  <c r="H48" i="1"/>
  <c r="G48" i="1"/>
  <c r="F48" i="1"/>
  <c r="E48" i="1"/>
  <c r="J47" i="1"/>
  <c r="J48" i="1" s="1"/>
  <c r="I47" i="1"/>
  <c r="M47" i="1" s="1"/>
  <c r="R47" i="1" s="1"/>
  <c r="X47" i="1" s="1"/>
  <c r="N46" i="1"/>
  <c r="S46" i="1" s="1"/>
  <c r="J46" i="1"/>
  <c r="I46" i="1"/>
  <c r="J45" i="1"/>
  <c r="N45" i="1" s="1"/>
  <c r="S45" i="1" s="1"/>
  <c r="Y45" i="1" s="1"/>
  <c r="I45" i="1"/>
  <c r="M45" i="1" s="1"/>
  <c r="R45" i="1" s="1"/>
  <c r="X45" i="1" s="1"/>
  <c r="J44" i="1"/>
  <c r="N44" i="1" s="1"/>
  <c r="S44" i="1" s="1"/>
  <c r="Y44" i="1" s="1"/>
  <c r="I44" i="1"/>
  <c r="M44" i="1" s="1"/>
  <c r="R44" i="1" s="1"/>
  <c r="X44" i="1" s="1"/>
  <c r="W43" i="1"/>
  <c r="V43" i="1"/>
  <c r="U43" i="1"/>
  <c r="T43" i="1"/>
  <c r="Q43" i="1"/>
  <c r="P43" i="1"/>
  <c r="O43" i="1"/>
  <c r="L43" i="1"/>
  <c r="K43" i="1"/>
  <c r="H43" i="1"/>
  <c r="G43" i="1"/>
  <c r="F43" i="1"/>
  <c r="E43" i="1"/>
  <c r="J42" i="1"/>
  <c r="N42" i="1" s="1"/>
  <c r="S42" i="1" s="1"/>
  <c r="Y42" i="1" s="1"/>
  <c r="I42" i="1"/>
  <c r="M42" i="1" s="1"/>
  <c r="R42" i="1" s="1"/>
  <c r="X42" i="1" s="1"/>
  <c r="J41" i="1"/>
  <c r="N41" i="1" s="1"/>
  <c r="S41" i="1" s="1"/>
  <c r="Y41" i="1" s="1"/>
  <c r="I41" i="1"/>
  <c r="M41" i="1" s="1"/>
  <c r="J40" i="1"/>
  <c r="I40" i="1"/>
  <c r="M40" i="1" s="1"/>
  <c r="R40" i="1" s="1"/>
  <c r="X40" i="1" s="1"/>
  <c r="W39" i="1"/>
  <c r="V39" i="1"/>
  <c r="U39" i="1"/>
  <c r="T39" i="1"/>
  <c r="Q39" i="1"/>
  <c r="P39" i="1"/>
  <c r="O39" i="1"/>
  <c r="L39" i="1"/>
  <c r="K39" i="1"/>
  <c r="H39" i="1"/>
  <c r="G39" i="1"/>
  <c r="F39" i="1"/>
  <c r="E39" i="1"/>
  <c r="J38" i="1"/>
  <c r="N38" i="1" s="1"/>
  <c r="S38" i="1" s="1"/>
  <c r="Y38" i="1" s="1"/>
  <c r="I38" i="1"/>
  <c r="M38" i="1" s="1"/>
  <c r="R38" i="1" s="1"/>
  <c r="X38" i="1" s="1"/>
  <c r="J37" i="1"/>
  <c r="N37" i="1" s="1"/>
  <c r="S37" i="1" s="1"/>
  <c r="I37" i="1"/>
  <c r="W36" i="1"/>
  <c r="V36" i="1"/>
  <c r="U36" i="1"/>
  <c r="T36" i="1"/>
  <c r="Q36" i="1"/>
  <c r="P36" i="1"/>
  <c r="O36" i="1"/>
  <c r="L36" i="1"/>
  <c r="K36" i="1"/>
  <c r="H36" i="1"/>
  <c r="G36" i="1"/>
  <c r="F36" i="1"/>
  <c r="E36" i="1"/>
  <c r="J35" i="1"/>
  <c r="I35" i="1"/>
  <c r="M35" i="1" s="1"/>
  <c r="R35" i="1" s="1"/>
  <c r="X35" i="1" s="1"/>
  <c r="J34" i="1"/>
  <c r="N34" i="1" s="1"/>
  <c r="S34" i="1" s="1"/>
  <c r="Y34" i="1" s="1"/>
  <c r="I34" i="1"/>
  <c r="M34" i="1" s="1"/>
  <c r="W33" i="1"/>
  <c r="V33" i="1"/>
  <c r="U33" i="1"/>
  <c r="T33" i="1"/>
  <c r="Q33" i="1"/>
  <c r="P33" i="1"/>
  <c r="O33" i="1"/>
  <c r="L33" i="1"/>
  <c r="K33" i="1"/>
  <c r="H33" i="1"/>
  <c r="G33" i="1"/>
  <c r="F33" i="1"/>
  <c r="E33" i="1"/>
  <c r="J32" i="1"/>
  <c r="I32" i="1"/>
  <c r="M32" i="1" s="1"/>
  <c r="R32" i="1" s="1"/>
  <c r="X32" i="1" s="1"/>
  <c r="J31" i="1"/>
  <c r="N31" i="1" s="1"/>
  <c r="S31" i="1" s="1"/>
  <c r="Y31" i="1" s="1"/>
  <c r="I31" i="1"/>
  <c r="M31" i="1" s="1"/>
  <c r="R31" i="1" s="1"/>
  <c r="X31" i="1" s="1"/>
  <c r="N30" i="1"/>
  <c r="M30" i="1"/>
  <c r="J30" i="1"/>
  <c r="I30" i="1"/>
  <c r="I33" i="1" s="1"/>
  <c r="W29" i="1"/>
  <c r="V29" i="1"/>
  <c r="U29" i="1"/>
  <c r="T29" i="1"/>
  <c r="Q29" i="1"/>
  <c r="P29" i="1"/>
  <c r="O29" i="1"/>
  <c r="L29" i="1"/>
  <c r="K29" i="1"/>
  <c r="I29" i="1"/>
  <c r="H29" i="1"/>
  <c r="G29" i="1"/>
  <c r="F29" i="1"/>
  <c r="E29" i="1"/>
  <c r="M28" i="1"/>
  <c r="R28" i="1" s="1"/>
  <c r="X28" i="1" s="1"/>
  <c r="J28" i="1"/>
  <c r="N28" i="1" s="1"/>
  <c r="S28" i="1" s="1"/>
  <c r="I28" i="1"/>
  <c r="S27" i="1"/>
  <c r="Y27" i="1" s="1"/>
  <c r="M27" i="1"/>
  <c r="R27" i="1" s="1"/>
  <c r="X27" i="1" s="1"/>
  <c r="J27" i="1"/>
  <c r="N27" i="1" s="1"/>
  <c r="I27" i="1"/>
  <c r="J26" i="1"/>
  <c r="N26" i="1" s="1"/>
  <c r="S26" i="1" s="1"/>
  <c r="Y26" i="1" s="1"/>
  <c r="I26" i="1"/>
  <c r="M26" i="1" s="1"/>
  <c r="R26" i="1" s="1"/>
  <c r="X26" i="1" s="1"/>
  <c r="K25" i="1"/>
  <c r="J25" i="1"/>
  <c r="N25" i="1" s="1"/>
  <c r="S25" i="1" s="1"/>
  <c r="Y25" i="1" s="1"/>
  <c r="I25" i="1"/>
  <c r="W24" i="1"/>
  <c r="V24" i="1"/>
  <c r="U24" i="1"/>
  <c r="T24" i="1"/>
  <c r="Q24" i="1"/>
  <c r="P24" i="1"/>
  <c r="O24" i="1"/>
  <c r="L24" i="1"/>
  <c r="K24" i="1"/>
  <c r="H24" i="1"/>
  <c r="G24" i="1"/>
  <c r="F24" i="1"/>
  <c r="E24" i="1"/>
  <c r="Y23" i="1"/>
  <c r="S23" i="1"/>
  <c r="R23" i="1"/>
  <c r="X23" i="1" s="1"/>
  <c r="S22" i="1"/>
  <c r="Y22" i="1" s="1"/>
  <c r="R22" i="1"/>
  <c r="X22" i="1" s="1"/>
  <c r="J21" i="1"/>
  <c r="N21" i="1" s="1"/>
  <c r="S21" i="1" s="1"/>
  <c r="Y21" i="1" s="1"/>
  <c r="I21" i="1"/>
  <c r="M21" i="1" s="1"/>
  <c r="R21" i="1" s="1"/>
  <c r="X21" i="1" s="1"/>
  <c r="X20" i="1"/>
  <c r="N20" i="1"/>
  <c r="S20" i="1" s="1"/>
  <c r="Y20" i="1" s="1"/>
  <c r="M20" i="1"/>
  <c r="R20" i="1" s="1"/>
  <c r="J20" i="1"/>
  <c r="I20" i="1"/>
  <c r="N19" i="1"/>
  <c r="S19" i="1" s="1"/>
  <c r="Y19" i="1" s="1"/>
  <c r="J19" i="1"/>
  <c r="I19" i="1"/>
  <c r="M19" i="1" s="1"/>
  <c r="R19" i="1" s="1"/>
  <c r="X19" i="1" s="1"/>
  <c r="J18" i="1"/>
  <c r="N18" i="1" s="1"/>
  <c r="S18" i="1" s="1"/>
  <c r="Y18" i="1" s="1"/>
  <c r="I18" i="1"/>
  <c r="M18" i="1" s="1"/>
  <c r="R18" i="1" s="1"/>
  <c r="X18" i="1" s="1"/>
  <c r="J17" i="1"/>
  <c r="N17" i="1" s="1"/>
  <c r="S17" i="1" s="1"/>
  <c r="Y17" i="1" s="1"/>
  <c r="I17" i="1"/>
  <c r="J16" i="1"/>
  <c r="J24" i="1" s="1"/>
  <c r="I16" i="1"/>
  <c r="M16" i="1" s="1"/>
  <c r="W15" i="1"/>
  <c r="V15" i="1"/>
  <c r="U15" i="1"/>
  <c r="T15" i="1"/>
  <c r="Q15" i="1"/>
  <c r="P15" i="1"/>
  <c r="O15" i="1"/>
  <c r="L15" i="1"/>
  <c r="K15" i="1"/>
  <c r="H15" i="1"/>
  <c r="G15" i="1"/>
  <c r="F15" i="1"/>
  <c r="E15" i="1"/>
  <c r="J14" i="1"/>
  <c r="N14" i="1" s="1"/>
  <c r="S14" i="1" s="1"/>
  <c r="Y14" i="1" s="1"/>
  <c r="I14" i="1"/>
  <c r="M14" i="1" s="1"/>
  <c r="R14" i="1" s="1"/>
  <c r="X14" i="1" s="1"/>
  <c r="J13" i="1"/>
  <c r="I13" i="1"/>
  <c r="I15" i="1" s="1"/>
  <c r="W12" i="1"/>
  <c r="V12" i="1"/>
  <c r="U12" i="1"/>
  <c r="T12" i="1"/>
  <c r="Q12" i="1"/>
  <c r="P12" i="1"/>
  <c r="O12" i="1"/>
  <c r="L12" i="1"/>
  <c r="K12" i="1"/>
  <c r="H12" i="1"/>
  <c r="G12" i="1"/>
  <c r="F12" i="1"/>
  <c r="E12" i="1"/>
  <c r="J11" i="1"/>
  <c r="I11" i="1"/>
  <c r="I12" i="1" s="1"/>
  <c r="J10" i="1"/>
  <c r="N10" i="1" s="1"/>
  <c r="I10" i="1"/>
  <c r="M10" i="1" s="1"/>
  <c r="W9" i="1"/>
  <c r="V9" i="1"/>
  <c r="U9" i="1"/>
  <c r="T9" i="1"/>
  <c r="Q9" i="1"/>
  <c r="P9" i="1"/>
  <c r="O9" i="1"/>
  <c r="L9" i="1"/>
  <c r="K9" i="1"/>
  <c r="H9" i="1"/>
  <c r="G9" i="1"/>
  <c r="F9" i="1"/>
  <c r="E9" i="1"/>
  <c r="M8" i="1"/>
  <c r="R8" i="1" s="1"/>
  <c r="X8" i="1" s="1"/>
  <c r="J8" i="1"/>
  <c r="N8" i="1" s="1"/>
  <c r="S8" i="1" s="1"/>
  <c r="Y8" i="1" s="1"/>
  <c r="I8" i="1"/>
  <c r="J7" i="1"/>
  <c r="I7" i="1"/>
  <c r="I9" i="1" s="1"/>
  <c r="W6" i="1"/>
  <c r="V6" i="1"/>
  <c r="U6" i="1"/>
  <c r="T6" i="1"/>
  <c r="Q6" i="1"/>
  <c r="P6" i="1"/>
  <c r="O6" i="1"/>
  <c r="L6" i="1"/>
  <c r="K6" i="1"/>
  <c r="H6" i="1"/>
  <c r="G6" i="1"/>
  <c r="F6" i="1"/>
  <c r="E6" i="1"/>
  <c r="M5" i="1"/>
  <c r="R5" i="1" s="1"/>
  <c r="X5" i="1" s="1"/>
  <c r="J5" i="1"/>
  <c r="J6" i="1" s="1"/>
  <c r="I5" i="1"/>
  <c r="M4" i="1"/>
  <c r="J4" i="1"/>
  <c r="N4" i="1" s="1"/>
  <c r="I4" i="1"/>
  <c r="R81" i="1" l="1"/>
  <c r="X81" i="1" s="1"/>
  <c r="X83" i="1" s="1"/>
  <c r="M83" i="1"/>
  <c r="R112" i="1"/>
  <c r="X112" i="1" s="1"/>
  <c r="M113" i="1"/>
  <c r="I117" i="1"/>
  <c r="M115" i="1"/>
  <c r="M37" i="1"/>
  <c r="M39" i="1" s="1"/>
  <c r="I39" i="1"/>
  <c r="J15" i="1"/>
  <c r="N13" i="1"/>
  <c r="J117" i="1"/>
  <c r="N115" i="1"/>
  <c r="N117" i="1" s="1"/>
  <c r="N75" i="1"/>
  <c r="S75" i="1" s="1"/>
  <c r="Y75" i="1" s="1"/>
  <c r="J76" i="1"/>
  <c r="N185" i="1"/>
  <c r="S185" i="1" s="1"/>
  <c r="J188" i="1"/>
  <c r="N145" i="1"/>
  <c r="S143" i="1"/>
  <c r="N64" i="1"/>
  <c r="N66" i="1" s="1"/>
  <c r="J66" i="1"/>
  <c r="M13" i="1"/>
  <c r="M15" i="1" s="1"/>
  <c r="J12" i="1"/>
  <c r="N11" i="1"/>
  <c r="S11" i="1" s="1"/>
  <c r="Y11" i="1" s="1"/>
  <c r="G182" i="1"/>
  <c r="M11" i="1"/>
  <c r="R11" i="1" s="1"/>
  <c r="X11" i="1" s="1"/>
  <c r="M155" i="1"/>
  <c r="R148" i="1"/>
  <c r="X148" i="1" s="1"/>
  <c r="N5" i="1"/>
  <c r="S5" i="1" s="1"/>
  <c r="Y5" i="1" s="1"/>
  <c r="J232" i="1"/>
  <c r="M204" i="1"/>
  <c r="M120" i="1"/>
  <c r="M122" i="1" s="1"/>
  <c r="N190" i="1"/>
  <c r="S190" i="1" s="1"/>
  <c r="M170" i="1"/>
  <c r="I232" i="1"/>
  <c r="I80" i="1"/>
  <c r="S159" i="1"/>
  <c r="S271" i="1"/>
  <c r="Y271" i="1" s="1"/>
  <c r="Y272" i="1" s="1"/>
  <c r="I36" i="1"/>
  <c r="M52" i="1"/>
  <c r="R52" i="1" s="1"/>
  <c r="X52" i="1" s="1"/>
  <c r="X55" i="1" s="1"/>
  <c r="V135" i="1"/>
  <c r="V290" i="1" s="1"/>
  <c r="F238" i="1"/>
  <c r="P89" i="1"/>
  <c r="K135" i="1"/>
  <c r="U182" i="1"/>
  <c r="I83" i="1"/>
  <c r="N231" i="1"/>
  <c r="S231" i="1" s="1"/>
  <c r="Y231" i="1" s="1"/>
  <c r="M99" i="1"/>
  <c r="E182" i="1"/>
  <c r="N99" i="1"/>
  <c r="S99" i="1" s="1"/>
  <c r="Y99" i="1" s="1"/>
  <c r="G238" i="1"/>
  <c r="Q89" i="1"/>
  <c r="R29" i="1"/>
  <c r="J39" i="1"/>
  <c r="Y157" i="1"/>
  <c r="Y159" i="1" s="1"/>
  <c r="O221" i="1"/>
  <c r="P238" i="1"/>
  <c r="O238" i="1"/>
  <c r="I254" i="1"/>
  <c r="M67" i="1"/>
  <c r="L260" i="1"/>
  <c r="M145" i="1"/>
  <c r="J246" i="1"/>
  <c r="I289" i="1"/>
  <c r="N39" i="1"/>
  <c r="M56" i="1"/>
  <c r="N108" i="1"/>
  <c r="S108" i="1" s="1"/>
  <c r="E221" i="1"/>
  <c r="T238" i="1"/>
  <c r="V182" i="1"/>
  <c r="N179" i="1"/>
  <c r="O260" i="1"/>
  <c r="W182" i="1"/>
  <c r="G89" i="1"/>
  <c r="M82" i="1"/>
  <c r="R82" i="1" s="1"/>
  <c r="X82" i="1" s="1"/>
  <c r="M12" i="1"/>
  <c r="U238" i="1"/>
  <c r="G260" i="1"/>
  <c r="G290" i="1" s="1"/>
  <c r="N76" i="1"/>
  <c r="G221" i="1"/>
  <c r="N67" i="1"/>
  <c r="I98" i="1"/>
  <c r="I135" i="1" s="1"/>
  <c r="L135" i="1"/>
  <c r="H89" i="1"/>
  <c r="X29" i="1"/>
  <c r="F221" i="1"/>
  <c r="I93" i="1"/>
  <c r="G135" i="1"/>
  <c r="V221" i="1"/>
  <c r="R10" i="1"/>
  <c r="F182" i="1"/>
  <c r="W221" i="1"/>
  <c r="W238" i="1"/>
  <c r="M206" i="1"/>
  <c r="R204" i="1"/>
  <c r="F135" i="1"/>
  <c r="V89" i="1"/>
  <c r="W89" i="1"/>
  <c r="M86" i="1"/>
  <c r="R85" i="1"/>
  <c r="R115" i="1"/>
  <c r="M117" i="1"/>
  <c r="N110" i="1"/>
  <c r="Y204" i="1"/>
  <c r="F89" i="1"/>
  <c r="Y28" i="1"/>
  <c r="S29" i="1"/>
  <c r="J36" i="1"/>
  <c r="N35" i="1"/>
  <c r="S35" i="1" s="1"/>
  <c r="M233" i="1"/>
  <c r="I236" i="1"/>
  <c r="S74" i="1"/>
  <c r="Y74" i="1" s="1"/>
  <c r="Y76" i="1" s="1"/>
  <c r="J236" i="1"/>
  <c r="N233" i="1"/>
  <c r="M207" i="1"/>
  <c r="I210" i="1"/>
  <c r="J86" i="1"/>
  <c r="N85" i="1"/>
  <c r="S115" i="1"/>
  <c r="L89" i="1"/>
  <c r="L290" i="1" s="1"/>
  <c r="Y37" i="1"/>
  <c r="Y39" i="1" s="1"/>
  <c r="S39" i="1"/>
  <c r="N32" i="1"/>
  <c r="S32" i="1" s="1"/>
  <c r="Y32" i="1" s="1"/>
  <c r="J33" i="1"/>
  <c r="P221" i="1"/>
  <c r="M108" i="1"/>
  <c r="I110" i="1"/>
  <c r="M138" i="1"/>
  <c r="I139" i="1"/>
  <c r="R185" i="1"/>
  <c r="M188" i="1"/>
  <c r="N210" i="1"/>
  <c r="S207" i="1"/>
  <c r="S188" i="1"/>
  <c r="Y185" i="1"/>
  <c r="Y188" i="1" s="1"/>
  <c r="N255" i="1"/>
  <c r="N16" i="1"/>
  <c r="R56" i="1"/>
  <c r="M58" i="1"/>
  <c r="I63" i="1"/>
  <c r="M59" i="1"/>
  <c r="M175" i="1"/>
  <c r="R78" i="1"/>
  <c r="X78" i="1" s="1"/>
  <c r="X80" i="1" s="1"/>
  <c r="M80" i="1"/>
  <c r="E260" i="1"/>
  <c r="V260" i="1"/>
  <c r="S48" i="1"/>
  <c r="W135" i="1"/>
  <c r="S100" i="1"/>
  <c r="Y100" i="1" s="1"/>
  <c r="N101" i="1"/>
  <c r="M267" i="1"/>
  <c r="I268" i="1"/>
  <c r="M289" i="1"/>
  <c r="M49" i="1"/>
  <c r="I51" i="1"/>
  <c r="I142" i="1"/>
  <c r="S267" i="1"/>
  <c r="M183" i="1"/>
  <c r="I184" i="1"/>
  <c r="S274" i="1"/>
  <c r="N289" i="1"/>
  <c r="Y140" i="1"/>
  <c r="Y142" i="1" s="1"/>
  <c r="S142" i="1"/>
  <c r="M253" i="1"/>
  <c r="R253" i="1" s="1"/>
  <c r="T89" i="1"/>
  <c r="N132" i="1"/>
  <c r="J134" i="1"/>
  <c r="R143" i="1"/>
  <c r="T260" i="1"/>
  <c r="M7" i="1"/>
  <c r="K182" i="1"/>
  <c r="Y29" i="1"/>
  <c r="N78" i="1"/>
  <c r="S78" i="1" s="1"/>
  <c r="E89" i="1"/>
  <c r="E290" i="1" s="1"/>
  <c r="Y46" i="1"/>
  <c r="S57" i="1"/>
  <c r="N58" i="1"/>
  <c r="M73" i="1"/>
  <c r="I76" i="1"/>
  <c r="M102" i="1"/>
  <c r="N172" i="1"/>
  <c r="S170" i="1"/>
  <c r="Q221" i="1"/>
  <c r="I214" i="1"/>
  <c r="M212" i="1"/>
  <c r="M275" i="1"/>
  <c r="R275" i="1" s="1"/>
  <c r="X275" i="1" s="1"/>
  <c r="Y102" i="1"/>
  <c r="M123" i="1"/>
  <c r="I125" i="1"/>
  <c r="N136" i="1"/>
  <c r="M161" i="1"/>
  <c r="I163" i="1"/>
  <c r="N212" i="1"/>
  <c r="J214" i="1"/>
  <c r="R239" i="1"/>
  <c r="S10" i="1"/>
  <c r="M92" i="1"/>
  <c r="R92" i="1" s="1"/>
  <c r="X92" i="1" s="1"/>
  <c r="N123" i="1"/>
  <c r="J125" i="1"/>
  <c r="N161" i="1"/>
  <c r="J163" i="1"/>
  <c r="R215" i="1"/>
  <c r="J206" i="1"/>
  <c r="N205" i="1"/>
  <c r="S205" i="1" s="1"/>
  <c r="Y205" i="1" s="1"/>
  <c r="I258" i="1"/>
  <c r="M255" i="1"/>
  <c r="M132" i="1"/>
  <c r="I134" i="1"/>
  <c r="N7" i="1"/>
  <c r="J9" i="1"/>
  <c r="R16" i="1"/>
  <c r="N29" i="1"/>
  <c r="U260" i="1"/>
  <c r="M33" i="1"/>
  <c r="R30" i="1"/>
  <c r="M43" i="1"/>
  <c r="Y81" i="1"/>
  <c r="I188" i="1"/>
  <c r="J210" i="1"/>
  <c r="N218" i="1"/>
  <c r="N33" i="1"/>
  <c r="S30" i="1"/>
  <c r="M66" i="1"/>
  <c r="P135" i="1"/>
  <c r="S248" i="1"/>
  <c r="N251" i="1"/>
  <c r="K89" i="1"/>
  <c r="M25" i="1"/>
  <c r="R25" i="1" s="1"/>
  <c r="X25" i="1" s="1"/>
  <c r="R41" i="1"/>
  <c r="Q135" i="1"/>
  <c r="M216" i="1"/>
  <c r="R216" i="1" s="1"/>
  <c r="X216" i="1" s="1"/>
  <c r="I218" i="1"/>
  <c r="V238" i="1"/>
  <c r="N192" i="1"/>
  <c r="S138" i="1"/>
  <c r="Y138" i="1" s="1"/>
  <c r="Y139" i="1" s="1"/>
  <c r="X155" i="1"/>
  <c r="N188" i="1"/>
  <c r="N241" i="1"/>
  <c r="S241" i="1" s="1"/>
  <c r="Y241" i="1" s="1"/>
  <c r="J29" i="1"/>
  <c r="S52" i="1"/>
  <c r="N55" i="1"/>
  <c r="O135" i="1"/>
  <c r="J98" i="1"/>
  <c r="R113" i="1"/>
  <c r="X111" i="1"/>
  <c r="X113" i="1" s="1"/>
  <c r="P182" i="1"/>
  <c r="I224" i="1"/>
  <c r="M222" i="1"/>
  <c r="N183" i="1"/>
  <c r="J184" i="1"/>
  <c r="I270" i="1"/>
  <c r="M269" i="1"/>
  <c r="N103" i="1"/>
  <c r="J104" i="1"/>
  <c r="Q182" i="1"/>
  <c r="M165" i="1"/>
  <c r="I167" i="1"/>
  <c r="J224" i="1"/>
  <c r="N222" i="1"/>
  <c r="J43" i="1"/>
  <c r="N98" i="1"/>
  <c r="S96" i="1"/>
  <c r="R107" i="1"/>
  <c r="X105" i="1"/>
  <c r="X107" i="1" s="1"/>
  <c r="S107" i="1"/>
  <c r="J155" i="1"/>
  <c r="N165" i="1"/>
  <c r="J167" i="1"/>
  <c r="M271" i="1"/>
  <c r="I272" i="1"/>
  <c r="N6" i="1"/>
  <c r="S4" i="1"/>
  <c r="U89" i="1"/>
  <c r="M29" i="1"/>
  <c r="S72" i="1"/>
  <c r="Y70" i="1"/>
  <c r="Y72" i="1" s="1"/>
  <c r="T182" i="1"/>
  <c r="I155" i="1"/>
  <c r="J202" i="1"/>
  <c r="N197" i="1"/>
  <c r="I266" i="1"/>
  <c r="S269" i="1"/>
  <c r="N155" i="1"/>
  <c r="S146" i="1"/>
  <c r="I24" i="1"/>
  <c r="M17" i="1"/>
  <c r="R17" i="1" s="1"/>
  <c r="X17" i="1" s="1"/>
  <c r="M98" i="1"/>
  <c r="R96" i="1"/>
  <c r="Y111" i="1"/>
  <c r="Y113" i="1" s="1"/>
  <c r="S113" i="1"/>
  <c r="R157" i="1"/>
  <c r="M159" i="1"/>
  <c r="R4" i="1"/>
  <c r="M6" i="1"/>
  <c r="I48" i="1"/>
  <c r="M46" i="1"/>
  <c r="J83" i="1"/>
  <c r="N82" i="1"/>
  <c r="S91" i="1"/>
  <c r="N93" i="1"/>
  <c r="M142" i="1"/>
  <c r="H221" i="1"/>
  <c r="T221" i="1"/>
  <c r="R229" i="1"/>
  <c r="M232" i="1"/>
  <c r="J266" i="1"/>
  <c r="J268" i="1" s="1"/>
  <c r="N264" i="1"/>
  <c r="M101" i="1"/>
  <c r="R99" i="1"/>
  <c r="H182" i="1"/>
  <c r="S232" i="1"/>
  <c r="Y229" i="1"/>
  <c r="Y232" i="1" s="1"/>
  <c r="M266" i="1"/>
  <c r="M36" i="1"/>
  <c r="R34" i="1"/>
  <c r="R91" i="1"/>
  <c r="N120" i="1"/>
  <c r="J122" i="1"/>
  <c r="R140" i="1"/>
  <c r="I181" i="1"/>
  <c r="M180" i="1"/>
  <c r="K221" i="1"/>
  <c r="F260" i="1"/>
  <c r="J289" i="1"/>
  <c r="I246" i="1"/>
  <c r="M240" i="1"/>
  <c r="R240" i="1" s="1"/>
  <c r="X240" i="1" s="1"/>
  <c r="M190" i="1"/>
  <c r="I192" i="1"/>
  <c r="R266" i="1"/>
  <c r="X264" i="1"/>
  <c r="X266" i="1" s="1"/>
  <c r="I6" i="1"/>
  <c r="O89" i="1"/>
  <c r="I86" i="1"/>
  <c r="J113" i="1"/>
  <c r="N113" i="1"/>
  <c r="L221" i="1"/>
  <c r="N59" i="1"/>
  <c r="J63" i="1"/>
  <c r="R66" i="1"/>
  <c r="M72" i="1"/>
  <c r="R70" i="1"/>
  <c r="S90" i="1"/>
  <c r="R220" i="1"/>
  <c r="I251" i="1"/>
  <c r="M247" i="1"/>
  <c r="I260" i="1"/>
  <c r="M259" i="1"/>
  <c r="N36" i="1"/>
  <c r="X64" i="1"/>
  <c r="X66" i="1" s="1"/>
  <c r="O182" i="1"/>
  <c r="O290" i="1" s="1"/>
  <c r="J145" i="1"/>
  <c r="N259" i="1"/>
  <c r="X273" i="1"/>
  <c r="N40" i="1"/>
  <c r="I43" i="1"/>
  <c r="N47" i="1"/>
  <c r="S47" i="1" s="1"/>
  <c r="Y47" i="1" s="1"/>
  <c r="S215" i="1"/>
  <c r="Y220" i="1"/>
  <c r="I202" i="1"/>
  <c r="M197" i="1"/>
  <c r="S239" i="1"/>
  <c r="N49" i="1"/>
  <c r="J51" i="1"/>
  <c r="L182" i="1"/>
  <c r="N175" i="1"/>
  <c r="J177" i="1"/>
  <c r="U221" i="1"/>
  <c r="J272" i="1"/>
  <c r="E135" i="1"/>
  <c r="R155" i="1"/>
  <c r="N252" i="1"/>
  <c r="J254" i="1"/>
  <c r="J260" i="1" s="1"/>
  <c r="J58" i="1"/>
  <c r="I113" i="1"/>
  <c r="N69" i="1" l="1"/>
  <c r="S67" i="1"/>
  <c r="Y143" i="1"/>
  <c r="Y145" i="1" s="1"/>
  <c r="S145" i="1"/>
  <c r="J135" i="1"/>
  <c r="R13" i="1"/>
  <c r="J89" i="1"/>
  <c r="N80" i="1"/>
  <c r="R67" i="1"/>
  <c r="M69" i="1"/>
  <c r="S272" i="1"/>
  <c r="P290" i="1"/>
  <c r="M55" i="1"/>
  <c r="I182" i="1"/>
  <c r="K290" i="1"/>
  <c r="W290" i="1"/>
  <c r="N206" i="1"/>
  <c r="R55" i="1"/>
  <c r="T290" i="1"/>
  <c r="R83" i="1"/>
  <c r="U290" i="1"/>
  <c r="Q290" i="1"/>
  <c r="M172" i="1"/>
  <c r="R170" i="1"/>
  <c r="S179" i="1"/>
  <c r="N181" i="1"/>
  <c r="N15" i="1"/>
  <c r="S13" i="1"/>
  <c r="X289" i="1"/>
  <c r="R120" i="1"/>
  <c r="X120" i="1" s="1"/>
  <c r="X122" i="1" s="1"/>
  <c r="H290" i="1"/>
  <c r="J221" i="1"/>
  <c r="X10" i="1"/>
  <c r="X12" i="1" s="1"/>
  <c r="R12" i="1"/>
  <c r="R289" i="1"/>
  <c r="F290" i="1"/>
  <c r="N12" i="1"/>
  <c r="Y206" i="1"/>
  <c r="I238" i="1"/>
  <c r="S64" i="1"/>
  <c r="S66" i="1" s="1"/>
  <c r="R37" i="1"/>
  <c r="R39" i="1" s="1"/>
  <c r="S206" i="1"/>
  <c r="J182" i="1"/>
  <c r="N48" i="1"/>
  <c r="N232" i="1"/>
  <c r="M246" i="1"/>
  <c r="S55" i="1"/>
  <c r="Y52" i="1"/>
  <c r="Y55" i="1" s="1"/>
  <c r="R212" i="1"/>
  <c r="M214" i="1"/>
  <c r="N51" i="1"/>
  <c r="S49" i="1"/>
  <c r="S103" i="1"/>
  <c r="N104" i="1"/>
  <c r="X253" i="1"/>
  <c r="X254" i="1" s="1"/>
  <c r="R254" i="1"/>
  <c r="Y207" i="1"/>
  <c r="Y210" i="1" s="1"/>
  <c r="S210" i="1"/>
  <c r="R259" i="1"/>
  <c r="M270" i="1"/>
  <c r="R269" i="1"/>
  <c r="Y10" i="1"/>
  <c r="Y12" i="1" s="1"/>
  <c r="S12" i="1"/>
  <c r="N86" i="1"/>
  <c r="S85" i="1"/>
  <c r="N9" i="1"/>
  <c r="S7" i="1"/>
  <c r="N83" i="1"/>
  <c r="S82" i="1"/>
  <c r="M210" i="1"/>
  <c r="R207" i="1"/>
  <c r="S132" i="1"/>
  <c r="N134" i="1"/>
  <c r="N122" i="1"/>
  <c r="S120" i="1"/>
  <c r="M24" i="1"/>
  <c r="N246" i="1"/>
  <c r="M104" i="1"/>
  <c r="R102" i="1"/>
  <c r="R197" i="1"/>
  <c r="M202" i="1"/>
  <c r="Y91" i="1"/>
  <c r="Y93" i="1" s="1"/>
  <c r="S93" i="1"/>
  <c r="R188" i="1"/>
  <c r="X185" i="1"/>
  <c r="X188" i="1" s="1"/>
  <c r="R33" i="1"/>
  <c r="X30" i="1"/>
  <c r="X33" i="1" s="1"/>
  <c r="R142" i="1"/>
  <c r="X140" i="1"/>
  <c r="X142" i="1" s="1"/>
  <c r="Y4" i="1"/>
  <c r="Y6" i="1" s="1"/>
  <c r="S6" i="1"/>
  <c r="R267" i="1"/>
  <c r="M268" i="1"/>
  <c r="R232" i="1"/>
  <c r="X229" i="1"/>
  <c r="X232" i="1" s="1"/>
  <c r="R271" i="1"/>
  <c r="M272" i="1"/>
  <c r="S117" i="1"/>
  <c r="Y115" i="1"/>
  <c r="Y117" i="1" s="1"/>
  <c r="R93" i="1"/>
  <c r="X91" i="1"/>
  <c r="X93" i="1" s="1"/>
  <c r="S155" i="1"/>
  <c r="Y146" i="1"/>
  <c r="Y155" i="1" s="1"/>
  <c r="S251" i="1"/>
  <c r="Y248" i="1"/>
  <c r="Y251" i="1" s="1"/>
  <c r="Y108" i="1"/>
  <c r="Y110" i="1" s="1"/>
  <c r="S110" i="1"/>
  <c r="N167" i="1"/>
  <c r="S165" i="1"/>
  <c r="I89" i="1"/>
  <c r="M76" i="1"/>
  <c r="R73" i="1"/>
  <c r="S289" i="1"/>
  <c r="Y274" i="1"/>
  <c r="Y289" i="1" s="1"/>
  <c r="X115" i="1"/>
  <c r="X117" i="1" s="1"/>
  <c r="R117" i="1"/>
  <c r="M134" i="1"/>
  <c r="R132" i="1"/>
  <c r="N236" i="1"/>
  <c r="S233" i="1"/>
  <c r="M48" i="1"/>
  <c r="R46" i="1"/>
  <c r="S192" i="1"/>
  <c r="Y190" i="1"/>
  <c r="Y192" i="1" s="1"/>
  <c r="R255" i="1"/>
  <c r="M258" i="1"/>
  <c r="Y57" i="1"/>
  <c r="Y58" i="1" s="1"/>
  <c r="S58" i="1"/>
  <c r="R183" i="1"/>
  <c r="M184" i="1"/>
  <c r="R190" i="1"/>
  <c r="M192" i="1"/>
  <c r="N214" i="1"/>
  <c r="S212" i="1"/>
  <c r="R59" i="1"/>
  <c r="M63" i="1"/>
  <c r="Y90" i="1"/>
  <c r="X4" i="1"/>
  <c r="X6" i="1" s="1"/>
  <c r="R6" i="1"/>
  <c r="S98" i="1"/>
  <c r="Y96" i="1"/>
  <c r="Y98" i="1" s="1"/>
  <c r="S80" i="1"/>
  <c r="Y78" i="1"/>
  <c r="Y80" i="1" s="1"/>
  <c r="Y267" i="1"/>
  <c r="X70" i="1"/>
  <c r="X72" i="1" s="1"/>
  <c r="R72" i="1"/>
  <c r="S136" i="1"/>
  <c r="Y35" i="1"/>
  <c r="Y36" i="1" s="1"/>
  <c r="S36" i="1"/>
  <c r="N43" i="1"/>
  <c r="S40" i="1"/>
  <c r="S222" i="1"/>
  <c r="N224" i="1"/>
  <c r="M218" i="1"/>
  <c r="R123" i="1"/>
  <c r="M125" i="1"/>
  <c r="J238" i="1"/>
  <c r="J290" i="1" s="1"/>
  <c r="S76" i="1"/>
  <c r="M9" i="1"/>
  <c r="R7" i="1"/>
  <c r="R49" i="1"/>
  <c r="M51" i="1"/>
  <c r="R58" i="1"/>
  <c r="X56" i="1"/>
  <c r="X58" i="1" s="1"/>
  <c r="N63" i="1"/>
  <c r="S59" i="1"/>
  <c r="N163" i="1"/>
  <c r="S161" i="1"/>
  <c r="N24" i="1"/>
  <c r="S16" i="1"/>
  <c r="X41" i="1"/>
  <c r="X43" i="1" s="1"/>
  <c r="R43" i="1"/>
  <c r="S123" i="1"/>
  <c r="N125" i="1"/>
  <c r="X37" i="1"/>
  <c r="X39" i="1" s="1"/>
  <c r="S172" i="1"/>
  <c r="Y170" i="1"/>
  <c r="Y172" i="1" s="1"/>
  <c r="S246" i="1"/>
  <c r="Y239" i="1"/>
  <c r="Y246" i="1" s="1"/>
  <c r="X16" i="1"/>
  <c r="X24" i="1" s="1"/>
  <c r="R24" i="1"/>
  <c r="R247" i="1"/>
  <c r="M251" i="1"/>
  <c r="R36" i="1"/>
  <c r="X34" i="1"/>
  <c r="X36" i="1" s="1"/>
  <c r="Y269" i="1"/>
  <c r="Y270" i="1" s="1"/>
  <c r="S270" i="1"/>
  <c r="X239" i="1"/>
  <c r="X246" i="1" s="1"/>
  <c r="R246" i="1"/>
  <c r="X220" i="1"/>
  <c r="N184" i="1"/>
  <c r="S183" i="1"/>
  <c r="S33" i="1"/>
  <c r="Y30" i="1"/>
  <c r="Y33" i="1" s="1"/>
  <c r="I221" i="1"/>
  <c r="I290" i="1" s="1"/>
  <c r="R138" i="1"/>
  <c r="M139" i="1"/>
  <c r="R86" i="1"/>
  <c r="X85" i="1"/>
  <c r="X86" i="1" s="1"/>
  <c r="N254" i="1"/>
  <c r="S252" i="1"/>
  <c r="S197" i="1"/>
  <c r="N202" i="1"/>
  <c r="R222" i="1"/>
  <c r="M224" i="1"/>
  <c r="Y48" i="1"/>
  <c r="M177" i="1"/>
  <c r="R175" i="1"/>
  <c r="M110" i="1"/>
  <c r="R108" i="1"/>
  <c r="S218" i="1"/>
  <c r="Y215" i="1"/>
  <c r="Y218" i="1" s="1"/>
  <c r="R101" i="1"/>
  <c r="X99" i="1"/>
  <c r="X101" i="1" s="1"/>
  <c r="M163" i="1"/>
  <c r="R161" i="1"/>
  <c r="M236" i="1"/>
  <c r="R233" i="1"/>
  <c r="S101" i="1"/>
  <c r="R15" i="1"/>
  <c r="X13" i="1"/>
  <c r="X15" i="1" s="1"/>
  <c r="M254" i="1"/>
  <c r="M93" i="1"/>
  <c r="X157" i="1"/>
  <c r="X159" i="1" s="1"/>
  <c r="R159" i="1"/>
  <c r="R218" i="1"/>
  <c r="X215" i="1"/>
  <c r="X218" i="1" s="1"/>
  <c r="Y101" i="1"/>
  <c r="R80" i="1"/>
  <c r="R206" i="1"/>
  <c r="X204" i="1"/>
  <c r="X206" i="1" s="1"/>
  <c r="N177" i="1"/>
  <c r="S175" i="1"/>
  <c r="R98" i="1"/>
  <c r="X96" i="1"/>
  <c r="X98" i="1" s="1"/>
  <c r="S259" i="1"/>
  <c r="M181" i="1"/>
  <c r="R180" i="1"/>
  <c r="S264" i="1"/>
  <c r="N266" i="1"/>
  <c r="N268" i="1" s="1"/>
  <c r="M167" i="1"/>
  <c r="R165" i="1"/>
  <c r="R145" i="1"/>
  <c r="X143" i="1"/>
  <c r="X145" i="1" s="1"/>
  <c r="S255" i="1"/>
  <c r="N258" i="1"/>
  <c r="S139" i="1"/>
  <c r="Y67" i="1" l="1"/>
  <c r="Y69" i="1" s="1"/>
  <c r="S69" i="1"/>
  <c r="M89" i="1"/>
  <c r="N89" i="1"/>
  <c r="N135" i="1"/>
  <c r="N182" i="1"/>
  <c r="M238" i="1"/>
  <c r="Y64" i="1"/>
  <c r="Y66" i="1" s="1"/>
  <c r="M135" i="1"/>
  <c r="X67" i="1"/>
  <c r="X69" i="1" s="1"/>
  <c r="R69" i="1"/>
  <c r="M260" i="1"/>
  <c r="S15" i="1"/>
  <c r="Y13" i="1"/>
  <c r="Y15" i="1" s="1"/>
  <c r="R122" i="1"/>
  <c r="N260" i="1"/>
  <c r="Y179" i="1"/>
  <c r="Y181" i="1" s="1"/>
  <c r="S181" i="1"/>
  <c r="X170" i="1"/>
  <c r="X172" i="1" s="1"/>
  <c r="R172" i="1"/>
  <c r="X165" i="1"/>
  <c r="X167" i="1" s="1"/>
  <c r="R167" i="1"/>
  <c r="X222" i="1"/>
  <c r="X224" i="1" s="1"/>
  <c r="R224" i="1"/>
  <c r="N238" i="1"/>
  <c r="R134" i="1"/>
  <c r="X132" i="1"/>
  <c r="X134" i="1" s="1"/>
  <c r="X269" i="1"/>
  <c r="X270" i="1" s="1"/>
  <c r="R270" i="1"/>
  <c r="Y197" i="1"/>
  <c r="Y202" i="1" s="1"/>
  <c r="S202" i="1"/>
  <c r="X102" i="1"/>
  <c r="X104" i="1" s="1"/>
  <c r="X135" i="1" s="1"/>
  <c r="R104" i="1"/>
  <c r="R181" i="1"/>
  <c r="X180" i="1"/>
  <c r="X181" i="1" s="1"/>
  <c r="S254" i="1"/>
  <c r="Y252" i="1"/>
  <c r="Y254" i="1" s="1"/>
  <c r="X59" i="1"/>
  <c r="X63" i="1" s="1"/>
  <c r="R63" i="1"/>
  <c r="X271" i="1"/>
  <c r="X272" i="1" s="1"/>
  <c r="R272" i="1"/>
  <c r="S63" i="1"/>
  <c r="Y59" i="1"/>
  <c r="Y63" i="1" s="1"/>
  <c r="M182" i="1"/>
  <c r="X138" i="1"/>
  <c r="X139" i="1" s="1"/>
  <c r="R139" i="1"/>
  <c r="Y136" i="1"/>
  <c r="Y175" i="1"/>
  <c r="Y177" i="1" s="1"/>
  <c r="S177" i="1"/>
  <c r="X49" i="1"/>
  <c r="X51" i="1" s="1"/>
  <c r="R51" i="1"/>
  <c r="X183" i="1"/>
  <c r="X184" i="1" s="1"/>
  <c r="R184" i="1"/>
  <c r="Y132" i="1"/>
  <c r="Y134" i="1" s="1"/>
  <c r="S134" i="1"/>
  <c r="R9" i="1"/>
  <c r="R89" i="1" s="1"/>
  <c r="X7" i="1"/>
  <c r="X9" i="1" s="1"/>
  <c r="X89" i="1" s="1"/>
  <c r="S51" i="1"/>
  <c r="Y49" i="1"/>
  <c r="Y51" i="1" s="1"/>
  <c r="N221" i="1"/>
  <c r="Y82" i="1"/>
  <c r="Y83" i="1" s="1"/>
  <c r="S83" i="1"/>
  <c r="X175" i="1"/>
  <c r="X177" i="1" s="1"/>
  <c r="R177" i="1"/>
  <c r="Y123" i="1"/>
  <c r="Y125" i="1" s="1"/>
  <c r="S125" i="1"/>
  <c r="R48" i="1"/>
  <c r="X46" i="1"/>
  <c r="X48" i="1" s="1"/>
  <c r="Y85" i="1"/>
  <c r="Y86" i="1" s="1"/>
  <c r="S86" i="1"/>
  <c r="S236" i="1"/>
  <c r="Y233" i="1"/>
  <c r="Y236" i="1" s="1"/>
  <c r="Y161" i="1"/>
  <c r="Y163" i="1" s="1"/>
  <c r="S163" i="1"/>
  <c r="X197" i="1"/>
  <c r="X202" i="1" s="1"/>
  <c r="R202" i="1"/>
  <c r="Y264" i="1"/>
  <c r="Y266" i="1" s="1"/>
  <c r="Y268" i="1" s="1"/>
  <c r="S266" i="1"/>
  <c r="S268" i="1" s="1"/>
  <c r="Y222" i="1"/>
  <c r="Y224" i="1" s="1"/>
  <c r="Y238" i="1" s="1"/>
  <c r="S224" i="1"/>
  <c r="X259" i="1"/>
  <c r="S43" i="1"/>
  <c r="Y40" i="1"/>
  <c r="Y43" i="1" s="1"/>
  <c r="Y259" i="1"/>
  <c r="R236" i="1"/>
  <c r="X233" i="1"/>
  <c r="X236" i="1" s="1"/>
  <c r="X247" i="1"/>
  <c r="X251" i="1" s="1"/>
  <c r="R251" i="1"/>
  <c r="S214" i="1"/>
  <c r="Y212" i="1"/>
  <c r="Y120" i="1"/>
  <c r="Y122" i="1" s="1"/>
  <c r="S122" i="1"/>
  <c r="R163" i="1"/>
  <c r="X161" i="1"/>
  <c r="X163" i="1" s="1"/>
  <c r="X73" i="1"/>
  <c r="X76" i="1" s="1"/>
  <c r="R76" i="1"/>
  <c r="R268" i="1"/>
  <c r="X267" i="1"/>
  <c r="X268" i="1" s="1"/>
  <c r="R192" i="1"/>
  <c r="X190" i="1"/>
  <c r="X192" i="1" s="1"/>
  <c r="M221" i="1"/>
  <c r="Y165" i="1"/>
  <c r="Y167" i="1" s="1"/>
  <c r="S167" i="1"/>
  <c r="Y103" i="1"/>
  <c r="Y104" i="1" s="1"/>
  <c r="S104" i="1"/>
  <c r="X207" i="1"/>
  <c r="X210" i="1" s="1"/>
  <c r="R210" i="1"/>
  <c r="Y183" i="1"/>
  <c r="Y184" i="1" s="1"/>
  <c r="S184" i="1"/>
  <c r="X108" i="1"/>
  <c r="X110" i="1" s="1"/>
  <c r="R110" i="1"/>
  <c r="R258" i="1"/>
  <c r="X255" i="1"/>
  <c r="X258" i="1" s="1"/>
  <c r="R214" i="1"/>
  <c r="X212" i="1"/>
  <c r="X214" i="1" s="1"/>
  <c r="Y7" i="1"/>
  <c r="Y9" i="1" s="1"/>
  <c r="S9" i="1"/>
  <c r="S258" i="1"/>
  <c r="Y255" i="1"/>
  <c r="Y258" i="1" s="1"/>
  <c r="Y16" i="1"/>
  <c r="Y24" i="1" s="1"/>
  <c r="S24" i="1"/>
  <c r="R125" i="1"/>
  <c r="X123" i="1"/>
  <c r="X125" i="1" s="1"/>
  <c r="S260" i="1" l="1"/>
  <c r="R135" i="1"/>
  <c r="X221" i="1"/>
  <c r="R260" i="1"/>
  <c r="R290" i="1" s="1"/>
  <c r="S135" i="1"/>
  <c r="Y135" i="1"/>
  <c r="N290" i="1"/>
  <c r="S182" i="1"/>
  <c r="S89" i="1"/>
  <c r="M290" i="1"/>
  <c r="Y89" i="1"/>
  <c r="R221" i="1"/>
  <c r="R182" i="1"/>
  <c r="X182" i="1"/>
  <c r="R238" i="1"/>
  <c r="X238" i="1"/>
  <c r="Y214" i="1"/>
  <c r="Y221" i="1" s="1"/>
  <c r="Y260" i="1"/>
  <c r="Y182" i="1"/>
  <c r="X260" i="1"/>
  <c r="X290" i="1" s="1"/>
  <c r="S238" i="1"/>
  <c r="S221" i="1"/>
  <c r="Y290" i="1" l="1"/>
  <c r="S290" i="1"/>
</calcChain>
</file>

<file path=xl/sharedStrings.xml><?xml version="1.0" encoding="utf-8"?>
<sst xmlns="http://schemas.openxmlformats.org/spreadsheetml/2006/main" count="700" uniqueCount="393">
  <si>
    <t>(Rs. in lakh)</t>
  </si>
  <si>
    <t>March Paid in April</t>
  </si>
  <si>
    <t>Progressive Release  31st March, 2025</t>
  </si>
  <si>
    <t>1ST QUARTER</t>
  </si>
  <si>
    <t xml:space="preserve">Additional </t>
  </si>
  <si>
    <t>Progressive Release</t>
  </si>
  <si>
    <t>Bill for month of June</t>
  </si>
  <si>
    <t xml:space="preserve">Additional demand for salary and pension paid by Corpus </t>
  </si>
  <si>
    <t>Progressive Release 30.06.2025</t>
  </si>
  <si>
    <t>July -August 2025 2nd Quarter</t>
  </si>
  <si>
    <t>Additional demand for Salary and Pension for July &amp; August</t>
  </si>
  <si>
    <t xml:space="preserve">S.No. </t>
  </si>
  <si>
    <t xml:space="preserve">F.No. </t>
  </si>
  <si>
    <t>State</t>
  </si>
  <si>
    <t>Name of the Unit</t>
  </si>
  <si>
    <t>Salary</t>
  </si>
  <si>
    <t>Pension</t>
  </si>
  <si>
    <t>Maharashtra</t>
  </si>
  <si>
    <t>CICR, Nagpur</t>
  </si>
  <si>
    <t>AICRP on Cotton, CICR, Nagpur</t>
  </si>
  <si>
    <t>6(1)/2018</t>
  </si>
  <si>
    <t>West Bengal</t>
  </si>
  <si>
    <t>CRIJAF, Barrackpore</t>
  </si>
  <si>
    <t>AINPJAF, CRIJAF, Barrackpore</t>
  </si>
  <si>
    <t>6(2)/2018</t>
  </si>
  <si>
    <t>Odhisha</t>
  </si>
  <si>
    <t>NRRI, Cuttack</t>
  </si>
  <si>
    <t>Incentivizing Research in Agriculture, NRRI, Cuttack</t>
  </si>
  <si>
    <t>6(3)/2018</t>
  </si>
  <si>
    <t>Andhra Pradesh</t>
  </si>
  <si>
    <t>CTRI, Rajamundry</t>
  </si>
  <si>
    <t>NETWORK on Tobacco, CTRI, Rajamundry</t>
  </si>
  <si>
    <t>6(4)/2018</t>
  </si>
  <si>
    <t>New Delhi</t>
  </si>
  <si>
    <t>IARI, New Delhi</t>
  </si>
  <si>
    <t>Pesticide Residues, IARI, New Delhi</t>
  </si>
  <si>
    <t xml:space="preserve">AICRP on Nematode in cropping system, IARI, New Delhi </t>
  </si>
  <si>
    <t>CRP On Hybrid Technology, IARI, New Delhi</t>
  </si>
  <si>
    <t>CRP On Molecular  Breeding,  IARI, New Delhi</t>
  </si>
  <si>
    <t>AICRP-Honeybees and Pollinators, New Delhi</t>
  </si>
  <si>
    <t>Food Security with genome editing</t>
  </si>
  <si>
    <t>AINP on Emerging Pests (UG 99, Wheat Blast, Sclerotinia Stem stem rot, red rot, locust, fall Army Worm)</t>
  </si>
  <si>
    <t xml:space="preserve">IARI </t>
  </si>
  <si>
    <t>assam</t>
  </si>
  <si>
    <t>IARI Types Deemed University,  Assam</t>
  </si>
  <si>
    <t>Jharkhand</t>
  </si>
  <si>
    <t>IARI Types Deemed University,  Jharkhand</t>
  </si>
  <si>
    <t>Uttar Pradesh</t>
  </si>
  <si>
    <t>IGFRI, Jhansi</t>
  </si>
  <si>
    <t>AICRP on Forage Crops and Utilization, IGFRI, Jhansi</t>
  </si>
  <si>
    <t>6(6)/2018</t>
  </si>
  <si>
    <t>IIPR, Kanpur</t>
  </si>
  <si>
    <t>AICRP on Rabi Pulses(Chickpea, lentil, fieldpea)</t>
  </si>
  <si>
    <t>AICRP on Kharif Pulses(Pigeonpea, mubgbean, urdbean, lathyrus, rajmash, cowpea arid lagumes)</t>
  </si>
  <si>
    <t>6(7)/2018</t>
  </si>
  <si>
    <t>IISR, Lucknow</t>
  </si>
  <si>
    <t>AICRP on Sugercane, IISR, Lucknow</t>
  </si>
  <si>
    <t>6(8)/2018</t>
  </si>
  <si>
    <t>IISR Lucknow</t>
  </si>
  <si>
    <t>NBAIM, Maunath Bhanjan</t>
  </si>
  <si>
    <t>AMAAS, NBAIM, Mau</t>
  </si>
  <si>
    <t>6(9)/2018</t>
  </si>
  <si>
    <t>NBPGR, New Delhi</t>
  </si>
  <si>
    <t>AICRP POTENTIAL CROP, NBPGR, New Delhi</t>
  </si>
  <si>
    <t>CRP-AGRO BIODIVERSITY, NBPGR, New Delhi</t>
  </si>
  <si>
    <t>6(10)/2018</t>
  </si>
  <si>
    <t>6(11)/2018</t>
  </si>
  <si>
    <t>Tamil Nadu</t>
  </si>
  <si>
    <t>SBI, Coimbatore</t>
  </si>
  <si>
    <t>6(12)/2018</t>
  </si>
  <si>
    <t>Uttarkhand</t>
  </si>
  <si>
    <t>VPKAS, Almora</t>
  </si>
  <si>
    <t>NRCIPM, New Delhi</t>
  </si>
  <si>
    <t>AICRP on Crop Pest Management(soil arthropod, agri. acrology, vertebrate pest management)</t>
  </si>
  <si>
    <t>6(13)/2018</t>
  </si>
  <si>
    <t>Gujarat</t>
  </si>
  <si>
    <t>DGR, Junagadh</t>
  </si>
  <si>
    <t>AICRP on Groudnut, DGR, Junagadh</t>
  </si>
  <si>
    <t>6(14)/2018</t>
  </si>
  <si>
    <t>NIPB, New Delhi</t>
  </si>
  <si>
    <t>Translational Genomics in Crop Plants(TGCP), NIPB, New Delhi</t>
  </si>
  <si>
    <t>AICRP on Bio Tech Crops</t>
  </si>
  <si>
    <t>6(15)/2018</t>
  </si>
  <si>
    <t>NRC Plant Biotechnology, New Delhi</t>
  </si>
  <si>
    <t>Rajasthan</t>
  </si>
  <si>
    <t>DR &amp; MR, Bharatpur</t>
  </si>
  <si>
    <t>AICRP on R&amp;M, DR &amp; MR, Bharatpur</t>
  </si>
  <si>
    <t>6(16)/2018</t>
  </si>
  <si>
    <t>Telangana</t>
  </si>
  <si>
    <t>IIMR, Hyderabad</t>
  </si>
  <si>
    <t>AICRP on Sorghum and Millets, IIMR, Hyd.</t>
  </si>
  <si>
    <t>AICRP on Pearl millets</t>
  </si>
  <si>
    <t xml:space="preserve">GlobalR&amp;D Hub </t>
  </si>
  <si>
    <t>6(17)/2018</t>
  </si>
  <si>
    <t>Madhya Pradesh</t>
  </si>
  <si>
    <t>IISR, Indore</t>
  </si>
  <si>
    <t xml:space="preserve">AICRP on Soyabean, Indore </t>
  </si>
  <si>
    <t>6(18)/2018</t>
  </si>
  <si>
    <t>DSR, Indore</t>
  </si>
  <si>
    <t>Karnataka</t>
  </si>
  <si>
    <t>NBAIR, Bengaluru</t>
  </si>
  <si>
    <t>AICRP on Biological Control, NBAIR, Benglaluru</t>
  </si>
  <si>
    <t>6(19)/2018</t>
  </si>
  <si>
    <t>Punjab</t>
  </si>
  <si>
    <t>IIMR, Ludhiana</t>
  </si>
  <si>
    <t>AICRP On Maize, IIMR, New Delhi</t>
  </si>
  <si>
    <t>6(20)/2018</t>
  </si>
  <si>
    <t>IIOR, Hyderabad</t>
  </si>
  <si>
    <t>AICRP on Oilseed(sunflower, safflower, castor, linseed)</t>
  </si>
  <si>
    <t>AICRP on Sesame &amp; Niger, IIOR, Hyderabad</t>
  </si>
  <si>
    <t>6(21)/2018</t>
  </si>
  <si>
    <t>IIRR,  Hyderabad</t>
  </si>
  <si>
    <t>AICRP on Rice, IIRR, Hyderabad</t>
  </si>
  <si>
    <t>CRP on Biofortification, IIRR, Hyderabad</t>
  </si>
  <si>
    <t>6(22)/2018</t>
  </si>
  <si>
    <t>Haryana</t>
  </si>
  <si>
    <t>IIWBR,  Karnal</t>
  </si>
  <si>
    <t>AICRP on Wheat &amp; Barley, IIWBR, Karnal</t>
  </si>
  <si>
    <t>6(23)/2018</t>
  </si>
  <si>
    <t>IISS, Maunath Bhanjan</t>
  </si>
  <si>
    <t>AICRP on Seed Crops, Mau including ICAR Seed Project</t>
  </si>
  <si>
    <t>6(24)/2018</t>
  </si>
  <si>
    <t>6(26)/2018</t>
  </si>
  <si>
    <t>Chattisgarh</t>
  </si>
  <si>
    <t>NIBSM, Raipur</t>
  </si>
  <si>
    <t>6(27)/2018</t>
  </si>
  <si>
    <t>Jharkahand</t>
  </si>
  <si>
    <t>IIAB, Ranchi</t>
  </si>
  <si>
    <t xml:space="preserve">Total Crop Sciences </t>
  </si>
  <si>
    <t>6(28)/2018</t>
  </si>
  <si>
    <t>Andhamand  &amp; Nicobar Islands</t>
  </si>
  <si>
    <t>CIARI, Port Blair</t>
  </si>
  <si>
    <t>CIAH, Bikaner</t>
  </si>
  <si>
    <t>AICRP on AZF, CIAH, Bikaner</t>
  </si>
  <si>
    <t>6(29)/2018</t>
  </si>
  <si>
    <t>6(30)/2018</t>
  </si>
  <si>
    <t>CISH, Lucknow</t>
  </si>
  <si>
    <t>6(31)/2018</t>
  </si>
  <si>
    <t>Jammu &amp; Kashmir</t>
  </si>
  <si>
    <t>CITH, Srinagar</t>
  </si>
  <si>
    <t>Kerala</t>
  </si>
  <si>
    <t>CPCRI, Kasaragod</t>
  </si>
  <si>
    <t>AICRP on Palms, CPCRI, Kasaragod</t>
  </si>
  <si>
    <t>6(32)/2018</t>
  </si>
  <si>
    <t>Himachal Pradesh</t>
  </si>
  <si>
    <t>CPRI, Shimla</t>
  </si>
  <si>
    <t>AICRP on Potato, CPRI, Shimla</t>
  </si>
  <si>
    <t>6(33)/2018</t>
  </si>
  <si>
    <t>CTCRI, Thiruvanthapuram</t>
  </si>
  <si>
    <t>AICRP on Tuber Crops, CTCRI, Thiruvanthapuram</t>
  </si>
  <si>
    <t>6(34)/2018</t>
  </si>
  <si>
    <t>IIHR, Bangalore</t>
  </si>
  <si>
    <t>AICRP on Fruit, IIHR, Bangalore</t>
  </si>
  <si>
    <t>6(35)/2018</t>
  </si>
  <si>
    <t>IISR, Calicut</t>
  </si>
  <si>
    <t>AICRP on Spices, IISR, Calicut</t>
  </si>
  <si>
    <t>6(36)/2018</t>
  </si>
  <si>
    <t>IIVR, Varanasi</t>
  </si>
  <si>
    <t>AICRP on Vegetables, IIVR, Varanasi</t>
  </si>
  <si>
    <t>6(37)/2018</t>
  </si>
  <si>
    <t>6(38)/2018</t>
  </si>
  <si>
    <t>NRC for Banana, Tiruchirapalli</t>
  </si>
  <si>
    <t>Dte. for Cashew Research,  Puttur</t>
  </si>
  <si>
    <t>AICRP on Cashew, Dte. For Cashew Research,  Puttur</t>
  </si>
  <si>
    <t>6(39)/2018</t>
  </si>
  <si>
    <t>6(40)/2018</t>
  </si>
  <si>
    <t>CCRI, Nagpur</t>
  </si>
  <si>
    <t>6(41)/2018</t>
  </si>
  <si>
    <t>NRC For Grapes, Pune</t>
  </si>
  <si>
    <t>DMAPR, Anand</t>
  </si>
  <si>
    <t>AICRP on MAP &amp; Betelvine, DMAPR, Anand</t>
  </si>
  <si>
    <t>6(42)/2018</t>
  </si>
  <si>
    <t>Dte. on Mushroom, Solan</t>
  </si>
  <si>
    <t>AICRP on Mushroom, DMR, Solan</t>
  </si>
  <si>
    <t>6(43)/2018</t>
  </si>
  <si>
    <t>6(44)/2018</t>
  </si>
  <si>
    <t>IIOPR, Pedavegi</t>
  </si>
  <si>
    <t>6(45)/2018</t>
  </si>
  <si>
    <t>Dte. on Onion &amp; Garlic, Pune</t>
  </si>
  <si>
    <t>6(46)/2018</t>
  </si>
  <si>
    <t>Sikkim</t>
  </si>
  <si>
    <t>NRC on Orchids, Sikkim</t>
  </si>
  <si>
    <t>6(47)/2018</t>
  </si>
  <si>
    <t>NRC Seed Spices, Ajmer</t>
  </si>
  <si>
    <t>6(48)/2018</t>
  </si>
  <si>
    <t>Bihar</t>
  </si>
  <si>
    <t>NRC For Litchi, Muzaffarpur</t>
  </si>
  <si>
    <t>6(49)/2018</t>
  </si>
  <si>
    <t>NRC for Pomegranate, Solapur</t>
  </si>
  <si>
    <t>Dte. of Floriculture, Pune</t>
  </si>
  <si>
    <t>AICRP on Floriculture, Dte. of Floriculture, Pune</t>
  </si>
  <si>
    <t>6(50)/2018</t>
  </si>
  <si>
    <t xml:space="preserve">Total HORTICULTURAL SCIENCES </t>
  </si>
  <si>
    <t>6(51)/2018</t>
  </si>
  <si>
    <t>CARI, Izatnagar</t>
  </si>
  <si>
    <t>CIRB, Hissar</t>
  </si>
  <si>
    <t>Network Project on Baffaloes, CIRB, Hissar</t>
  </si>
  <si>
    <t>6(52)/2018</t>
  </si>
  <si>
    <t>CIRG, Makhdoom</t>
  </si>
  <si>
    <t>AICRP on Goats, CIRG, Makhdoom</t>
  </si>
  <si>
    <t>6(53)/2018</t>
  </si>
  <si>
    <t>CSWRI, Avikanagar</t>
  </si>
  <si>
    <t>Network on Sheep Improvement, CSWRI, Avikanagar</t>
  </si>
  <si>
    <t>6(54)/2018</t>
  </si>
  <si>
    <t>IVRI, Izatnagar</t>
  </si>
  <si>
    <t>AINP on genome editing technology for improvement in livestock health and production</t>
  </si>
  <si>
    <t>AINP on Livestock and Poultry Product Safety</t>
  </si>
  <si>
    <t>AINP on One Health approach to Zoonotic Diseases (New)</t>
  </si>
  <si>
    <t>Outreach Prog, on Ethno vety. Medicine, IVRI, Izatnagar</t>
  </si>
  <si>
    <t>AINP on Challenging&amp; emerging diseases on animals NEW</t>
  </si>
  <si>
    <t>Advanced  Research Centre on Canines, IVRI NEW</t>
  </si>
  <si>
    <t>AINP on Diag. Imaging for mangement od surgical conditions in Animals., IVRI, Izatnagar</t>
  </si>
  <si>
    <t>CRP on  V&amp;D, IVRI, Izatnagar</t>
  </si>
  <si>
    <t>6(55)/2018</t>
  </si>
  <si>
    <t>6(56)/2018</t>
  </si>
  <si>
    <t>NIHSAD, Bhopal</t>
  </si>
  <si>
    <t>NBAGR, Karnal</t>
  </si>
  <si>
    <t>Network Project on Animal Genetic Resources, NBAGR, Karnal</t>
  </si>
  <si>
    <t>6(57)/2018</t>
  </si>
  <si>
    <t>6(58)/2018</t>
  </si>
  <si>
    <t>NDRI, Karnal</t>
  </si>
  <si>
    <t>NIANP, Bangalore</t>
  </si>
  <si>
    <t>AICRP ON NPAERP + OP on Methan Emission, NIANP, Bangalore</t>
  </si>
  <si>
    <t>6(59)/2018</t>
  </si>
  <si>
    <t>6(60)/2018</t>
  </si>
  <si>
    <t>NRC on Camel, Bikaner</t>
  </si>
  <si>
    <t>NRC on Equines, Hissar</t>
  </si>
  <si>
    <t>National Centre for  Veterinary Type Culture Collection, NRC on Equines, Hissar</t>
  </si>
  <si>
    <t>6(61)/2018</t>
  </si>
  <si>
    <t>6(62)/2018</t>
  </si>
  <si>
    <t>National Meat Research Institute(NMRI), Hyderabad</t>
  </si>
  <si>
    <t>6(63)/2018</t>
  </si>
  <si>
    <t>Nagaland</t>
  </si>
  <si>
    <t>NRC on Mithun</t>
  </si>
  <si>
    <t>Assam</t>
  </si>
  <si>
    <t>NRC on Pig, Guwahati</t>
  </si>
  <si>
    <t>AICRP on Pig, NRC on Pig, Guwahati</t>
  </si>
  <si>
    <t>6(64)/2018</t>
  </si>
  <si>
    <t>6(65)/2018</t>
  </si>
  <si>
    <t>Arunachal Pradesh</t>
  </si>
  <si>
    <t>NRC on Yak, Dirang</t>
  </si>
  <si>
    <t>6(66)/2018</t>
  </si>
  <si>
    <t>NIVEDI, Bengalore</t>
  </si>
  <si>
    <t>CIRC, Meerut</t>
  </si>
  <si>
    <t>AICRP on Cattle, CIRC, Meerut</t>
  </si>
  <si>
    <t>6(67)/2018</t>
  </si>
  <si>
    <t>6(68)/2018</t>
  </si>
  <si>
    <t>Uttarakhand</t>
  </si>
  <si>
    <t>Nation Institute of Foot &amp; Mouth Disease, Bhubaneshwar</t>
  </si>
  <si>
    <t>Dte. Of Poultry Research, Hyderabad</t>
  </si>
  <si>
    <t>AICRP on Poultry, Dte. Of Poultry Research, Hyderabad</t>
  </si>
  <si>
    <t>6(69)/2018</t>
  </si>
  <si>
    <t>TOTAL ANIMAL SCIENCES</t>
  </si>
  <si>
    <t>CAZRI, Johdhpur</t>
  </si>
  <si>
    <t>CRIDA,  Hyderabad</t>
  </si>
  <si>
    <t>AICRP on Dryland Agriculture, CRIDA, Hyderabad</t>
  </si>
  <si>
    <t>AICRP on Agrometeorology, CRIDA, Hyderabad</t>
  </si>
  <si>
    <t>6(71)/2018</t>
  </si>
  <si>
    <t>6(72)/2018</t>
  </si>
  <si>
    <t>IIS &amp; WC (CS &amp; WCR &amp; TI), Dehradun</t>
  </si>
  <si>
    <t>CSSRI, Karnal</t>
  </si>
  <si>
    <t>PCU-SAS, CSSRI, Karnal</t>
  </si>
  <si>
    <t>6(73)/2018</t>
  </si>
  <si>
    <t>6(74)/2018</t>
  </si>
  <si>
    <t>Meghalaya</t>
  </si>
  <si>
    <t>ICAR RC For  NEH Region.,Barapani</t>
  </si>
  <si>
    <t>6(75)/2018</t>
  </si>
  <si>
    <t>ICAR Res. Complex for Eastern Region, Patna</t>
  </si>
  <si>
    <t>6(76)/2018</t>
  </si>
  <si>
    <t>Goa</t>
  </si>
  <si>
    <t>CCARI (ICAR Res. Complex),  Goa</t>
  </si>
  <si>
    <t>IISS, Bhopal</t>
  </si>
  <si>
    <t>AICRP on Micronutrients, IISS, Bhopal</t>
  </si>
  <si>
    <t>AICRP on Biofertilizer, IISS, Bhopal</t>
  </si>
  <si>
    <t>AICRP on STCR, IISS, Bhopal</t>
  </si>
  <si>
    <t>AICRP on LTFE, IISS, Bhopal</t>
  </si>
  <si>
    <t>CRP on Conservation Agriculture, IISS, Bhopal</t>
  </si>
  <si>
    <t>6(77)/2018</t>
  </si>
  <si>
    <t>6(78)/2018</t>
  </si>
  <si>
    <t>NBSS &amp; LUP, Nagpur</t>
  </si>
  <si>
    <t>CAFRI,Jhansi</t>
  </si>
  <si>
    <t>AICRP on Agroforestry, CARI, Jhansi</t>
  </si>
  <si>
    <t>6(79)/2018</t>
  </si>
  <si>
    <t>IIWM, Bhubaneshwar</t>
  </si>
  <si>
    <t>AICRP on IWM,  IIWM, Bhubaneshwar</t>
  </si>
  <si>
    <t>CRP on Water, IIWM, Bhubaneshwar</t>
  </si>
  <si>
    <t>6(80)/2018</t>
  </si>
  <si>
    <t>6(81)/2018</t>
  </si>
  <si>
    <t>NRC on Integrated Farming (Mahtma Gandhi Institute of Integrated Farming), Motihari</t>
  </si>
  <si>
    <t>Dte. Of Weed Research, Jabalpur</t>
  </si>
  <si>
    <t>AICRP on Weed Management, DWR, Jabalpur</t>
  </si>
  <si>
    <t>6(82)/2018</t>
  </si>
  <si>
    <t>IIFSR, Modipuram</t>
  </si>
  <si>
    <t>AICRP on Integragted Farming System, IIFSR, Modipuram</t>
  </si>
  <si>
    <t>Network Project on Organic Farming, IIFSR, Modipuram</t>
  </si>
  <si>
    <t>6(83)/2018</t>
  </si>
  <si>
    <t>6(84)/2018</t>
  </si>
  <si>
    <t>NIASM, Baramati</t>
  </si>
  <si>
    <t>NICRA</t>
  </si>
  <si>
    <t>TOTAL NRM DIVISION</t>
  </si>
  <si>
    <t>CIBA, Chennai</t>
  </si>
  <si>
    <t>AINP on Fish Health,  CIBA, Chennai</t>
  </si>
  <si>
    <t>6(86)/2018</t>
  </si>
  <si>
    <t>6(87)/2018</t>
  </si>
  <si>
    <t>CIFRI, Barrackpore</t>
  </si>
  <si>
    <t>6(88)/2018</t>
  </si>
  <si>
    <t>CIFA, Bhubaneshwar</t>
  </si>
  <si>
    <t>6(89)/2018</t>
  </si>
  <si>
    <t>CIFE, Mumbai</t>
  </si>
  <si>
    <t>6(90)/2018</t>
  </si>
  <si>
    <t>CIFT, Kochi</t>
  </si>
  <si>
    <t>CMFRI, Kochi</t>
  </si>
  <si>
    <t>ANIP Mericulture, CMFRI, Kochi</t>
  </si>
  <si>
    <t>AINP on Ornamental. CMFRI, Kochi</t>
  </si>
  <si>
    <t>6(91)/2018</t>
  </si>
  <si>
    <t xml:space="preserve">NBFGR, Lucknow </t>
  </si>
  <si>
    <t xml:space="preserve">CRP Genomics, NBFGR, Lucknow </t>
  </si>
  <si>
    <t xml:space="preserve">AINP-AMR, NBFGR, Lucknow </t>
  </si>
  <si>
    <t>6(92)/2018</t>
  </si>
  <si>
    <t>6(93)/2018</t>
  </si>
  <si>
    <t>Dte. Of Coldwater Fisheries Research, Bhimtal</t>
  </si>
  <si>
    <t xml:space="preserve">TOTAL FISHEREIES </t>
  </si>
  <si>
    <t xml:space="preserve">CIAE, Bhopal </t>
  </si>
  <si>
    <t xml:space="preserve">AICRP on FIM, CIAE, Bhopal </t>
  </si>
  <si>
    <t xml:space="preserve">AICRP on ESA, CIAE, Bhopal </t>
  </si>
  <si>
    <t xml:space="preserve">AICRP on  EAAI, CIAE, Bhopal  </t>
  </si>
  <si>
    <t xml:space="preserve">AICRP on UAE, CIAE, Bhopal </t>
  </si>
  <si>
    <t xml:space="preserve">CRP On FMPF, CIAE, Bhopal </t>
  </si>
  <si>
    <t xml:space="preserve">CRP On EA, CIAE, Bhopal </t>
  </si>
  <si>
    <t>6(94)/2018</t>
  </si>
  <si>
    <t xml:space="preserve">CIPHET, Ludhiana </t>
  </si>
  <si>
    <t xml:space="preserve">AICRP on PET (PEASEM), CIPHET, Ludhiana </t>
  </si>
  <si>
    <t xml:space="preserve">AICRP on PHET, CIPHET, Ludhiana </t>
  </si>
  <si>
    <t xml:space="preserve">CRP On SA, CIPHET, Ludhiana  </t>
  </si>
  <si>
    <t>6(95)/2018</t>
  </si>
  <si>
    <t xml:space="preserve">CIRCOT, Mumbai </t>
  </si>
  <si>
    <t>CRP on Natural Fibres, CIRCOT, Mumbai</t>
  </si>
  <si>
    <t>6(96)/2018</t>
  </si>
  <si>
    <t>IINRG, Ranchi (NISA)</t>
  </si>
  <si>
    <t xml:space="preserve">NWP on HP VANR&amp;G, IINRG, Ranchi </t>
  </si>
  <si>
    <t xml:space="preserve">NWP on CLIGR, IINRG, Ranchi  </t>
  </si>
  <si>
    <t>6(97)/2018</t>
  </si>
  <si>
    <t xml:space="preserve">IINRG, Ranchi </t>
  </si>
  <si>
    <t>6(98)/2018</t>
  </si>
  <si>
    <t>NINFET, Kolkata</t>
  </si>
  <si>
    <t>TOTAL AGRICULTURAL ENGINEERING</t>
  </si>
  <si>
    <t>6(99)/2018</t>
  </si>
  <si>
    <t>IASRI including CABin, New Delhi</t>
  </si>
  <si>
    <t>6(100)/2018</t>
  </si>
  <si>
    <t>NIAP &amp; PR, New Delhi</t>
  </si>
  <si>
    <t>6(101)/2018</t>
  </si>
  <si>
    <t>NAARM, Hyderabad</t>
  </si>
  <si>
    <t xml:space="preserve">CIWA, Bhubaneshwar </t>
  </si>
  <si>
    <t>AICRP on Home Science, CIWA, Bhubaneshwar</t>
  </si>
  <si>
    <t>6(103)/2018</t>
  </si>
  <si>
    <t>6(102)/2018</t>
  </si>
  <si>
    <t>Strengthening and Development of Higher Agricultural Education in India</t>
  </si>
  <si>
    <t>TOTAL AG. EDUCATION DIVISION</t>
  </si>
  <si>
    <t>HEADQUARTERS UNIT - Krishi Bhawan</t>
  </si>
  <si>
    <t>6(105)/2018</t>
  </si>
  <si>
    <t>6(108)/2018</t>
  </si>
  <si>
    <t>NASF</t>
  </si>
  <si>
    <t xml:space="preserve">TOTAL NASF </t>
  </si>
  <si>
    <t>6(109)/2018</t>
  </si>
  <si>
    <t xml:space="preserve">DKMA, New Delhi </t>
  </si>
  <si>
    <t>6(110)/2018</t>
  </si>
  <si>
    <t>ATARI ZONE-I, Ludhiana</t>
  </si>
  <si>
    <t>6(111)/2018</t>
  </si>
  <si>
    <t>ATARI ZONE-II, Jodhpur</t>
  </si>
  <si>
    <t>6(112)/2018</t>
  </si>
  <si>
    <t>ATARI ZONE-III, Kanpur</t>
  </si>
  <si>
    <t>6(113)/2018</t>
  </si>
  <si>
    <t>ATARI ZONE-IV, Patna</t>
  </si>
  <si>
    <t>6(114)/2018</t>
  </si>
  <si>
    <t>ATARI ZONE-V, Kolkata</t>
  </si>
  <si>
    <t>6(115)/2018</t>
  </si>
  <si>
    <t>ATARI ZONE-VI, Guwahati</t>
  </si>
  <si>
    <t>6(116)/2018</t>
  </si>
  <si>
    <t>ATARI ZONE-VII, Barapani</t>
  </si>
  <si>
    <t>6(117)/2018</t>
  </si>
  <si>
    <t>ATARI ZONE-VIII, Pune</t>
  </si>
  <si>
    <t>6(118)/2018</t>
  </si>
  <si>
    <t>ATARI ZONE-IX, Jabalpur</t>
  </si>
  <si>
    <t>6(119)/2018</t>
  </si>
  <si>
    <t>ATARI ZONE-X, Hyderabad</t>
  </si>
  <si>
    <t>6(120)/2018</t>
  </si>
  <si>
    <t>ATARI ZONE-XI, Bengalore</t>
  </si>
  <si>
    <t>ARYA</t>
  </si>
  <si>
    <t>FARMER FIRST</t>
  </si>
  <si>
    <t>NETWORK PROJECT NEMA</t>
  </si>
  <si>
    <t>KVK PORTAL (iasri)</t>
  </si>
  <si>
    <t>TOTAL AGRICULTURAL EXTENSION</t>
  </si>
  <si>
    <t>GRAND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</si>
</sst>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rgb="FF000000"/>
      <name val="Times New Roman"/>
      <family val="1"/>
    </font>
  </fonts>
  <fills count="13">
    <fill>
      <patternFill patternType="none"/>
    </fill>
    <fill>
      <patternFill patternType="gray125"/>
    </fill>
    <fill>
      <patternFill patternType="solid">
        <fgColor rgb="FFFFC7CE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rgb="FFFDE9D9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59">
    <xf numFmtId="0" fontId="0" fillId="0" borderId="0" xfId="0"/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/>
    </xf>
    <xf numFmtId="2" fontId="4" fillId="0" borderId="1" xfId="0" applyNumberFormat="1" applyFont="1" applyBorder="1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2" fontId="3" fillId="0" borderId="1" xfId="0" applyNumberFormat="1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2" fontId="3" fillId="4" borderId="1" xfId="0" applyNumberFormat="1" applyFont="1" applyFill="1" applyBorder="1" applyAlignment="1">
      <alignment horizontal="center" vertical="center" wrapText="1"/>
    </xf>
    <xf numFmtId="0" fontId="6" fillId="4" borderId="0" xfId="0" applyFont="1" applyFill="1" applyAlignment="1">
      <alignment vertical="center"/>
    </xf>
    <xf numFmtId="0" fontId="4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vertical="center" wrapText="1"/>
    </xf>
    <xf numFmtId="0" fontId="3" fillId="7" borderId="1" xfId="0" applyFont="1" applyFill="1" applyBorder="1" applyAlignment="1">
      <alignment horizontal="center" vertical="center"/>
    </xf>
    <xf numFmtId="2" fontId="3" fillId="7" borderId="1" xfId="0" applyNumberFormat="1" applyFont="1" applyFill="1" applyBorder="1" applyAlignment="1">
      <alignment vertical="center" wrapText="1"/>
    </xf>
    <xf numFmtId="2" fontId="7" fillId="7" borderId="1" xfId="1" applyNumberFormat="1" applyFont="1" applyFill="1" applyBorder="1" applyAlignment="1">
      <alignment horizontal="right" vertical="center"/>
    </xf>
    <xf numFmtId="0" fontId="0" fillId="7" borderId="0" xfId="0" applyFill="1" applyAlignment="1">
      <alignment vertical="center"/>
    </xf>
    <xf numFmtId="0" fontId="4" fillId="0" borderId="1" xfId="0" applyFont="1" applyBorder="1" applyAlignment="1">
      <alignment horizontal="center" vertical="center"/>
    </xf>
    <xf numFmtId="2" fontId="4" fillId="8" borderId="1" xfId="0" applyNumberFormat="1" applyFont="1" applyFill="1" applyBorder="1" applyAlignment="1">
      <alignment horizontal="left" vertical="center" wrapText="1"/>
    </xf>
    <xf numFmtId="2" fontId="3" fillId="7" borderId="1" xfId="0" applyNumberFormat="1" applyFont="1" applyFill="1" applyBorder="1" applyAlignment="1">
      <alignment horizontal="left" vertical="center" wrapText="1"/>
    </xf>
    <xf numFmtId="2" fontId="7" fillId="7" borderId="1" xfId="1" applyNumberFormat="1" applyFont="1" applyFill="1" applyBorder="1" applyAlignment="1" applyProtection="1">
      <alignment vertical="center"/>
      <protection locked="0"/>
    </xf>
    <xf numFmtId="0" fontId="4" fillId="9" borderId="1" xfId="0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3" fillId="7" borderId="5" xfId="0" applyNumberFormat="1" applyFont="1" applyFill="1" applyBorder="1" applyAlignment="1">
      <alignment vertical="center" wrapText="1"/>
    </xf>
    <xf numFmtId="2" fontId="3" fillId="7" borderId="1" xfId="0" applyNumberFormat="1" applyFont="1" applyFill="1" applyBorder="1" applyAlignment="1">
      <alignment vertical="center"/>
    </xf>
    <xf numFmtId="2" fontId="3" fillId="7" borderId="6" xfId="0" applyNumberFormat="1" applyFont="1" applyFill="1" applyBorder="1" applyAlignment="1">
      <alignment vertical="center" wrapText="1"/>
    </xf>
    <xf numFmtId="0" fontId="3" fillId="4" borderId="1" xfId="0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2" fontId="3" fillId="4" borderId="1" xfId="0" applyNumberFormat="1" applyFont="1" applyFill="1" applyBorder="1" applyAlignment="1">
      <alignment horizontal="left" vertical="center" wrapText="1"/>
    </xf>
    <xf numFmtId="2" fontId="3" fillId="4" borderId="1" xfId="0" applyNumberFormat="1" applyFont="1" applyFill="1" applyBorder="1" applyAlignment="1">
      <alignment vertical="center"/>
    </xf>
    <xf numFmtId="0" fontId="2" fillId="4" borderId="0" xfId="0" applyFont="1" applyFill="1" applyAlignment="1">
      <alignment vertical="center"/>
    </xf>
    <xf numFmtId="0" fontId="4" fillId="6" borderId="1" xfId="0" applyFont="1" applyFill="1" applyBorder="1" applyAlignment="1">
      <alignment horizontal="center" vertical="center"/>
    </xf>
    <xf numFmtId="0" fontId="0" fillId="4" borderId="0" xfId="0" applyFill="1" applyAlignment="1">
      <alignment vertical="center"/>
    </xf>
    <xf numFmtId="2" fontId="4" fillId="3" borderId="1" xfId="0" applyNumberFormat="1" applyFont="1" applyFill="1" applyBorder="1" applyAlignment="1">
      <alignment horizontal="left" vertical="center" wrapText="1"/>
    </xf>
    <xf numFmtId="2" fontId="4" fillId="3" borderId="1" xfId="0" applyNumberFormat="1" applyFont="1" applyFill="1" applyBorder="1" applyAlignment="1">
      <alignment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vertical="center"/>
    </xf>
    <xf numFmtId="0" fontId="0" fillId="11" borderId="0" xfId="0" applyFill="1" applyAlignment="1">
      <alignment vertical="center"/>
    </xf>
    <xf numFmtId="2" fontId="3" fillId="4" borderId="1" xfId="0" applyNumberFormat="1" applyFont="1" applyFill="1" applyBorder="1" applyAlignment="1">
      <alignment horizontal="left" vertical="center"/>
    </xf>
    <xf numFmtId="0" fontId="3" fillId="12" borderId="1" xfId="0" applyFont="1" applyFill="1" applyBorder="1" applyAlignment="1">
      <alignment horizontal="center" vertical="center"/>
    </xf>
    <xf numFmtId="2" fontId="8" fillId="7" borderId="1" xfId="0" applyNumberFormat="1" applyFont="1" applyFill="1" applyBorder="1" applyAlignment="1">
      <alignment vertical="center"/>
    </xf>
    <xf numFmtId="2" fontId="4" fillId="3" borderId="0" xfId="0" applyNumberFormat="1" applyFont="1" applyFill="1" applyAlignment="1">
      <alignment vertical="center"/>
    </xf>
    <xf numFmtId="2" fontId="3" fillId="7" borderId="1" xfId="0" applyNumberFormat="1" applyFont="1" applyFill="1" applyBorder="1" applyAlignment="1">
      <alignment horizontal="right" vertical="center"/>
    </xf>
    <xf numFmtId="2" fontId="4" fillId="0" borderId="1" xfId="0" applyNumberFormat="1" applyFont="1" applyBorder="1" applyAlignment="1">
      <alignment horizontal="left" vertical="center" wrapText="1"/>
    </xf>
    <xf numFmtId="2" fontId="4" fillId="4" borderId="1" xfId="0" applyNumberFormat="1" applyFont="1" applyFill="1" applyBorder="1" applyAlignment="1">
      <alignment horizontal="left" vertical="center" wrapText="1"/>
    </xf>
    <xf numFmtId="0" fontId="4" fillId="3" borderId="1" xfId="0" applyFont="1" applyFill="1" applyBorder="1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2" fontId="3" fillId="0" borderId="2" xfId="0" applyNumberFormat="1" applyFont="1" applyBorder="1" applyAlignment="1">
      <alignment horizontal="center" vertical="center" wrapText="1"/>
    </xf>
    <xf numFmtId="2" fontId="3" fillId="0" borderId="4" xfId="0" applyNumberFormat="1" applyFont="1" applyBorder="1" applyAlignment="1">
      <alignment horizontal="center" vertical="center" wrapText="1"/>
    </xf>
  </cellXfs>
  <cellStyles count="2">
    <cellStyle name="Bad" xfId="1" builtinId="27"/>
    <cellStyle name="Normal" xfId="0" builtinId="0"/>
  </cellStyles>
  <dxfs count="1"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DELL\Downloads\Demand%20under%20Salary%20Pension%20CFY%202025-26%20(4).xlsx" TargetMode="External"/><Relationship Id="rId1" Type="http://schemas.openxmlformats.org/officeDocument/2006/relationships/externalLinkPath" Target="/Users/DELL/Downloads/Demand%20under%20Salary%20Pension%20CFY%202025-26%20(4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Summary"/>
      <sheetName val="SALARY"/>
      <sheetName val="PENSION"/>
      <sheetName val="Salary checklist"/>
      <sheetName val="Pension Checklist"/>
    </sheetNames>
    <sheetDataSet>
      <sheetData sheetId="0"/>
      <sheetData sheetId="1"/>
      <sheetData sheetId="2">
        <row r="282">
          <cell r="F282">
            <v>930</v>
          </cell>
          <cell r="G282">
            <v>795</v>
          </cell>
        </row>
      </sheetData>
      <sheetData sheetId="3"/>
      <sheetData sheetId="4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24A919-16B0-4238-9AF7-8F9134F4E36E}">
  <dimension ref="A1:Y296"/>
  <sheetViews>
    <sheetView tabSelected="1" view="pageBreakPreview" zoomScale="90" zoomScaleNormal="80" zoomScaleSheetLayoutView="90" workbookViewId="0">
      <pane xSplit="4" ySplit="3" topLeftCell="I265" activePane="bottomRight" state="frozen"/>
      <selection pane="topRight" activeCell="E1" sqref="E1"/>
      <selection pane="bottomLeft" activeCell="A5" sqref="A5"/>
      <selection pane="bottomRight" activeCell="AE145" sqref="AE145"/>
    </sheetView>
  </sheetViews>
  <sheetFormatPr defaultRowHeight="15" x14ac:dyDescent="0.25"/>
  <cols>
    <col min="1" max="1" width="9.28515625" style="50" bestFit="1" customWidth="1"/>
    <col min="2" max="2" width="15.85546875" style="50" hidden="1" customWidth="1"/>
    <col min="3" max="3" width="21.5703125" style="50" hidden="1" customWidth="1"/>
    <col min="4" max="4" width="54.140625" style="51" customWidth="1"/>
    <col min="5" max="5" width="12.42578125" style="7" customWidth="1"/>
    <col min="6" max="8" width="13.28515625" style="7" customWidth="1"/>
    <col min="9" max="9" width="11.85546875" style="7" customWidth="1"/>
    <col min="10" max="12" width="13.85546875" style="7" customWidth="1"/>
    <col min="13" max="13" width="12.5703125" style="7" customWidth="1"/>
    <col min="14" max="14" width="13" style="7" customWidth="1"/>
    <col min="15" max="15" width="14.5703125" style="26" customWidth="1"/>
    <col min="16" max="16" width="10.42578125" style="7" customWidth="1"/>
    <col min="17" max="17" width="13" style="7" customWidth="1"/>
    <col min="18" max="18" width="12.5703125" style="7" customWidth="1"/>
    <col min="19" max="19" width="13" style="7" customWidth="1"/>
    <col min="20" max="20" width="12.5703125" style="7" customWidth="1"/>
    <col min="21" max="21" width="13" style="7" customWidth="1"/>
    <col min="22" max="23" width="9.140625" style="7"/>
    <col min="24" max="24" width="12.5703125" style="7" customWidth="1"/>
    <col min="25" max="25" width="13" style="7" customWidth="1"/>
    <col min="26" max="16384" width="9.140625" style="7"/>
  </cols>
  <sheetData>
    <row r="1" spans="1:25" ht="46.5" customHeight="1" x14ac:dyDescent="0.25">
      <c r="A1" s="1"/>
      <c r="B1" s="1"/>
      <c r="C1" s="1"/>
      <c r="D1" s="2"/>
      <c r="E1" s="3"/>
      <c r="F1" s="3"/>
      <c r="G1" s="3"/>
      <c r="H1" s="3"/>
      <c r="I1" s="3"/>
      <c r="J1" s="4" t="s">
        <v>0</v>
      </c>
      <c r="K1" s="4"/>
      <c r="L1" s="4"/>
      <c r="M1" s="5"/>
      <c r="N1" s="3"/>
      <c r="O1" s="5"/>
      <c r="P1" s="6"/>
      <c r="Q1" s="6"/>
      <c r="R1" s="5"/>
      <c r="S1" s="3"/>
      <c r="T1" s="5"/>
      <c r="U1" s="3"/>
      <c r="X1" s="5"/>
      <c r="Y1" s="3"/>
    </row>
    <row r="2" spans="1:25" s="9" customFormat="1" ht="95.25" customHeight="1" x14ac:dyDescent="0.25">
      <c r="A2" s="1"/>
      <c r="B2" s="1"/>
      <c r="C2" s="1"/>
      <c r="D2" s="2"/>
      <c r="E2" s="54" t="s">
        <v>1</v>
      </c>
      <c r="F2" s="54"/>
      <c r="G2" s="52" t="s">
        <v>2</v>
      </c>
      <c r="H2" s="53"/>
      <c r="I2" s="54" t="s">
        <v>3</v>
      </c>
      <c r="J2" s="54"/>
      <c r="K2" s="55" t="s">
        <v>4</v>
      </c>
      <c r="L2" s="56"/>
      <c r="M2" s="54" t="s">
        <v>5</v>
      </c>
      <c r="N2" s="54"/>
      <c r="O2" s="8" t="s">
        <v>6</v>
      </c>
      <c r="P2" s="57" t="s">
        <v>7</v>
      </c>
      <c r="Q2" s="58"/>
      <c r="R2" s="52" t="s">
        <v>8</v>
      </c>
      <c r="S2" s="53"/>
      <c r="T2" s="52" t="s">
        <v>9</v>
      </c>
      <c r="U2" s="53"/>
      <c r="V2" s="52" t="s">
        <v>10</v>
      </c>
      <c r="W2" s="53"/>
      <c r="X2" s="52" t="s">
        <v>8</v>
      </c>
      <c r="Y2" s="53"/>
    </row>
    <row r="3" spans="1:25" s="13" customFormat="1" ht="33" customHeight="1" x14ac:dyDescent="0.25">
      <c r="A3" s="10" t="s">
        <v>11</v>
      </c>
      <c r="B3" s="11" t="s">
        <v>12</v>
      </c>
      <c r="C3" s="11" t="s">
        <v>13</v>
      </c>
      <c r="D3" s="12" t="s">
        <v>14</v>
      </c>
      <c r="E3" s="12" t="s">
        <v>15</v>
      </c>
      <c r="F3" s="12" t="s">
        <v>16</v>
      </c>
      <c r="G3" s="12" t="s">
        <v>15</v>
      </c>
      <c r="H3" s="12" t="s">
        <v>16</v>
      </c>
      <c r="I3" s="12" t="s">
        <v>15</v>
      </c>
      <c r="J3" s="12" t="s">
        <v>16</v>
      </c>
      <c r="K3" s="12" t="s">
        <v>15</v>
      </c>
      <c r="L3" s="12" t="s">
        <v>16</v>
      </c>
      <c r="M3" s="12" t="s">
        <v>15</v>
      </c>
      <c r="N3" s="12" t="s">
        <v>16</v>
      </c>
      <c r="O3" s="12" t="s">
        <v>16</v>
      </c>
      <c r="P3" s="12" t="s">
        <v>15</v>
      </c>
      <c r="Q3" s="12" t="s">
        <v>16</v>
      </c>
      <c r="R3" s="12" t="s">
        <v>15</v>
      </c>
      <c r="S3" s="12" t="s">
        <v>16</v>
      </c>
      <c r="T3" s="12" t="s">
        <v>15</v>
      </c>
      <c r="U3" s="12" t="s">
        <v>16</v>
      </c>
      <c r="X3" s="12" t="s">
        <v>15</v>
      </c>
      <c r="Y3" s="12" t="s">
        <v>16</v>
      </c>
    </row>
    <row r="4" spans="1:25" ht="20.100000000000001" customHeight="1" x14ac:dyDescent="0.25">
      <c r="A4" s="14"/>
      <c r="B4" s="14"/>
      <c r="C4" s="15" t="s">
        <v>17</v>
      </c>
      <c r="D4" s="16" t="s">
        <v>18</v>
      </c>
      <c r="E4" s="5">
        <v>300</v>
      </c>
      <c r="F4" s="5">
        <v>75</v>
      </c>
      <c r="G4" s="5">
        <v>3006.57</v>
      </c>
      <c r="H4" s="5">
        <v>708.9</v>
      </c>
      <c r="I4" s="5">
        <f>ROUND(G4/4,2)</f>
        <v>751.64</v>
      </c>
      <c r="J4" s="5">
        <f>ROUND(F4*2,2)</f>
        <v>150</v>
      </c>
      <c r="K4" s="5"/>
      <c r="L4" s="5"/>
      <c r="M4" s="5">
        <f>E4+I4+K4</f>
        <v>1051.6399999999999</v>
      </c>
      <c r="N4" s="5">
        <f>F4+J4+L4</f>
        <v>225</v>
      </c>
      <c r="O4" s="5"/>
      <c r="P4" s="3"/>
      <c r="Q4" s="3"/>
      <c r="R4" s="5">
        <f>M4+P4</f>
        <v>1051.6399999999999</v>
      </c>
      <c r="S4" s="5">
        <f>N4+O4+Q4</f>
        <v>225</v>
      </c>
      <c r="T4" s="5">
        <v>516</v>
      </c>
      <c r="U4" s="5">
        <v>26</v>
      </c>
      <c r="V4" s="5"/>
      <c r="W4" s="5"/>
      <c r="X4" s="5">
        <f t="shared" ref="X4:Y67" si="0">R4+T4+V4</f>
        <v>1567.6399999999999</v>
      </c>
      <c r="Y4" s="5">
        <f t="shared" si="0"/>
        <v>251</v>
      </c>
    </row>
    <row r="5" spans="1:25" ht="20.100000000000001" customHeight="1" x14ac:dyDescent="0.25">
      <c r="A5" s="14"/>
      <c r="B5" s="14"/>
      <c r="C5" s="15" t="s">
        <v>17</v>
      </c>
      <c r="D5" s="16" t="s">
        <v>19</v>
      </c>
      <c r="E5" s="5">
        <v>130</v>
      </c>
      <c r="F5" s="5">
        <v>0</v>
      </c>
      <c r="G5" s="5">
        <v>2000</v>
      </c>
      <c r="H5" s="5">
        <v>0</v>
      </c>
      <c r="I5" s="5">
        <f>ROUND(G5/4,2)</f>
        <v>500</v>
      </c>
      <c r="J5" s="5">
        <f>ROUND(F5*2,2)</f>
        <v>0</v>
      </c>
      <c r="K5" s="5"/>
      <c r="L5" s="5"/>
      <c r="M5" s="5">
        <f>E5+I5+K5</f>
        <v>630</v>
      </c>
      <c r="N5" s="5">
        <f>F5+J5+L5</f>
        <v>0</v>
      </c>
      <c r="O5" s="5"/>
      <c r="P5" s="3"/>
      <c r="Q5" s="3"/>
      <c r="R5" s="5">
        <f t="shared" ref="R5:R10" si="1">M5+P5</f>
        <v>630</v>
      </c>
      <c r="S5" s="5">
        <f t="shared" ref="S5:S10" si="2">N5+O5+Q5</f>
        <v>0</v>
      </c>
      <c r="T5" s="5">
        <v>340</v>
      </c>
      <c r="U5" s="5">
        <v>0</v>
      </c>
      <c r="V5" s="5"/>
      <c r="W5" s="5"/>
      <c r="X5" s="5">
        <f t="shared" si="0"/>
        <v>970</v>
      </c>
      <c r="Y5" s="5">
        <f t="shared" si="0"/>
        <v>0</v>
      </c>
    </row>
    <row r="6" spans="1:25" s="20" customFormat="1" ht="20.100000000000001" customHeight="1" x14ac:dyDescent="0.25">
      <c r="A6" s="17">
        <v>1</v>
      </c>
      <c r="B6" s="15" t="s">
        <v>20</v>
      </c>
      <c r="C6" s="15" t="s">
        <v>17</v>
      </c>
      <c r="D6" s="18" t="s">
        <v>18</v>
      </c>
      <c r="E6" s="19">
        <f t="shared" ref="E6:Y6" si="3">+E4+E5</f>
        <v>430</v>
      </c>
      <c r="F6" s="19">
        <f t="shared" si="3"/>
        <v>75</v>
      </c>
      <c r="G6" s="19">
        <f t="shared" si="3"/>
        <v>5006.57</v>
      </c>
      <c r="H6" s="19">
        <f t="shared" si="3"/>
        <v>708.9</v>
      </c>
      <c r="I6" s="19">
        <f t="shared" si="3"/>
        <v>1251.6399999999999</v>
      </c>
      <c r="J6" s="19">
        <f t="shared" si="3"/>
        <v>150</v>
      </c>
      <c r="K6" s="19">
        <f t="shared" si="3"/>
        <v>0</v>
      </c>
      <c r="L6" s="19">
        <f t="shared" si="3"/>
        <v>0</v>
      </c>
      <c r="M6" s="19">
        <f t="shared" si="3"/>
        <v>1681.6399999999999</v>
      </c>
      <c r="N6" s="19">
        <f t="shared" si="3"/>
        <v>225</v>
      </c>
      <c r="O6" s="19">
        <f t="shared" si="3"/>
        <v>0</v>
      </c>
      <c r="P6" s="19">
        <f t="shared" si="3"/>
        <v>0</v>
      </c>
      <c r="Q6" s="19">
        <f t="shared" si="3"/>
        <v>0</v>
      </c>
      <c r="R6" s="19">
        <f t="shared" si="3"/>
        <v>1681.6399999999999</v>
      </c>
      <c r="S6" s="19">
        <f t="shared" si="3"/>
        <v>225</v>
      </c>
      <c r="T6" s="19">
        <f t="shared" si="3"/>
        <v>856</v>
      </c>
      <c r="U6" s="19">
        <f t="shared" si="3"/>
        <v>26</v>
      </c>
      <c r="V6" s="19">
        <f t="shared" si="3"/>
        <v>0</v>
      </c>
      <c r="W6" s="19">
        <f t="shared" si="3"/>
        <v>0</v>
      </c>
      <c r="X6" s="19">
        <f t="shared" si="3"/>
        <v>2537.64</v>
      </c>
      <c r="Y6" s="19">
        <f t="shared" si="3"/>
        <v>251</v>
      </c>
    </row>
    <row r="7" spans="1:25" ht="20.100000000000001" customHeight="1" x14ac:dyDescent="0.25">
      <c r="A7" s="14"/>
      <c r="B7" s="14"/>
      <c r="C7" s="15" t="s">
        <v>21</v>
      </c>
      <c r="D7" s="16" t="s">
        <v>22</v>
      </c>
      <c r="E7" s="5">
        <v>235</v>
      </c>
      <c r="F7" s="5">
        <v>35</v>
      </c>
      <c r="G7" s="5">
        <v>2678</v>
      </c>
      <c r="H7" s="5">
        <v>347.28999999999996</v>
      </c>
      <c r="I7" s="5">
        <f>ROUND(G7/4,2)</f>
        <v>669.5</v>
      </c>
      <c r="J7" s="5">
        <f>ROUND(F7*2,2)</f>
        <v>70</v>
      </c>
      <c r="K7" s="5">
        <v>20</v>
      </c>
      <c r="L7" s="5"/>
      <c r="M7" s="5">
        <f>E7+I7+K7</f>
        <v>924.5</v>
      </c>
      <c r="N7" s="5">
        <f>F7+J7+L7</f>
        <v>105</v>
      </c>
      <c r="O7" s="5"/>
      <c r="P7" s="3"/>
      <c r="Q7" s="3"/>
      <c r="R7" s="5">
        <f t="shared" si="1"/>
        <v>924.5</v>
      </c>
      <c r="S7" s="5">
        <f t="shared" si="2"/>
        <v>105</v>
      </c>
      <c r="T7" s="5">
        <v>482</v>
      </c>
      <c r="U7" s="5">
        <v>22</v>
      </c>
      <c r="V7" s="5"/>
      <c r="W7" s="5"/>
      <c r="X7" s="5">
        <f t="shared" si="0"/>
        <v>1406.5</v>
      </c>
      <c r="Y7" s="5">
        <f t="shared" si="0"/>
        <v>127</v>
      </c>
    </row>
    <row r="8" spans="1:25" ht="20.100000000000001" customHeight="1" x14ac:dyDescent="0.25">
      <c r="A8" s="14"/>
      <c r="B8" s="14"/>
      <c r="C8" s="15" t="s">
        <v>21</v>
      </c>
      <c r="D8" s="16" t="s">
        <v>23</v>
      </c>
      <c r="E8" s="5">
        <v>36</v>
      </c>
      <c r="F8" s="5">
        <v>0</v>
      </c>
      <c r="G8" s="5">
        <v>218</v>
      </c>
      <c r="H8" s="5">
        <v>0</v>
      </c>
      <c r="I8" s="5">
        <f>ROUND(G8/4,2)</f>
        <v>54.5</v>
      </c>
      <c r="J8" s="5">
        <f>ROUND(F8*2,2)</f>
        <v>0</v>
      </c>
      <c r="K8" s="5"/>
      <c r="L8" s="5"/>
      <c r="M8" s="5">
        <f>E8+I8+K8</f>
        <v>90.5</v>
      </c>
      <c r="N8" s="5">
        <f>F8+J8+L8</f>
        <v>0</v>
      </c>
      <c r="O8" s="5"/>
      <c r="P8" s="3"/>
      <c r="Q8" s="3"/>
      <c r="R8" s="5">
        <f t="shared" si="1"/>
        <v>90.5</v>
      </c>
      <c r="S8" s="5">
        <f t="shared" si="2"/>
        <v>0</v>
      </c>
      <c r="T8" s="5">
        <v>52</v>
      </c>
      <c r="U8" s="5">
        <v>0</v>
      </c>
      <c r="V8" s="5"/>
      <c r="W8" s="5"/>
      <c r="X8" s="5">
        <f t="shared" si="0"/>
        <v>142.5</v>
      </c>
      <c r="Y8" s="5">
        <f t="shared" si="0"/>
        <v>0</v>
      </c>
    </row>
    <row r="9" spans="1:25" s="20" customFormat="1" ht="20.100000000000001" customHeight="1" x14ac:dyDescent="0.25">
      <c r="A9" s="17">
        <v>2</v>
      </c>
      <c r="B9" s="15" t="s">
        <v>24</v>
      </c>
      <c r="C9" s="15" t="s">
        <v>21</v>
      </c>
      <c r="D9" s="18" t="s">
        <v>22</v>
      </c>
      <c r="E9" s="19">
        <f t="shared" ref="E9:Y9" si="4">+E7+E8</f>
        <v>271</v>
      </c>
      <c r="F9" s="19">
        <f t="shared" si="4"/>
        <v>35</v>
      </c>
      <c r="G9" s="19">
        <f t="shared" si="4"/>
        <v>2896</v>
      </c>
      <c r="H9" s="19">
        <f t="shared" si="4"/>
        <v>347.28999999999996</v>
      </c>
      <c r="I9" s="19">
        <f t="shared" si="4"/>
        <v>724</v>
      </c>
      <c r="J9" s="19">
        <f t="shared" si="4"/>
        <v>70</v>
      </c>
      <c r="K9" s="19">
        <f t="shared" si="4"/>
        <v>20</v>
      </c>
      <c r="L9" s="19">
        <f t="shared" si="4"/>
        <v>0</v>
      </c>
      <c r="M9" s="19">
        <f t="shared" si="4"/>
        <v>1015</v>
      </c>
      <c r="N9" s="19">
        <f t="shared" si="4"/>
        <v>105</v>
      </c>
      <c r="O9" s="19">
        <f t="shared" si="4"/>
        <v>0</v>
      </c>
      <c r="P9" s="19">
        <f t="shared" si="4"/>
        <v>0</v>
      </c>
      <c r="Q9" s="19">
        <f t="shared" si="4"/>
        <v>0</v>
      </c>
      <c r="R9" s="19">
        <f t="shared" si="4"/>
        <v>1015</v>
      </c>
      <c r="S9" s="19">
        <f t="shared" si="4"/>
        <v>105</v>
      </c>
      <c r="T9" s="19">
        <f t="shared" si="4"/>
        <v>534</v>
      </c>
      <c r="U9" s="19">
        <f t="shared" si="4"/>
        <v>22</v>
      </c>
      <c r="V9" s="19">
        <f t="shared" si="4"/>
        <v>0</v>
      </c>
      <c r="W9" s="19">
        <f t="shared" si="4"/>
        <v>0</v>
      </c>
      <c r="X9" s="19">
        <f t="shared" si="4"/>
        <v>1549</v>
      </c>
      <c r="Y9" s="19">
        <f t="shared" si="4"/>
        <v>127</v>
      </c>
    </row>
    <row r="10" spans="1:25" ht="20.100000000000001" customHeight="1" x14ac:dyDescent="0.25">
      <c r="A10" s="14"/>
      <c r="B10" s="14"/>
      <c r="C10" s="15" t="s">
        <v>25</v>
      </c>
      <c r="D10" s="16" t="s">
        <v>26</v>
      </c>
      <c r="E10" s="5">
        <v>380</v>
      </c>
      <c r="F10" s="5">
        <v>620</v>
      </c>
      <c r="G10" s="5">
        <v>4337.79</v>
      </c>
      <c r="H10" s="5">
        <v>5690</v>
      </c>
      <c r="I10" s="5">
        <f>ROUND(G10/4,2)</f>
        <v>1084.45</v>
      </c>
      <c r="J10" s="5">
        <f>ROUND(F10*2,2)</f>
        <v>1240</v>
      </c>
      <c r="K10" s="5"/>
      <c r="L10" s="5"/>
      <c r="M10" s="5">
        <f>E10+I10+K10</f>
        <v>1464.45</v>
      </c>
      <c r="N10" s="5">
        <f>F10+J10+L10</f>
        <v>1860</v>
      </c>
      <c r="O10" s="16">
        <v>30</v>
      </c>
      <c r="P10" s="3"/>
      <c r="Q10" s="3">
        <v>200</v>
      </c>
      <c r="R10" s="5">
        <f t="shared" si="1"/>
        <v>1464.45</v>
      </c>
      <c r="S10" s="5">
        <f t="shared" si="2"/>
        <v>2090</v>
      </c>
      <c r="T10" s="5">
        <v>820</v>
      </c>
      <c r="U10" s="5">
        <v>990</v>
      </c>
      <c r="V10" s="5"/>
      <c r="W10" s="5"/>
      <c r="X10" s="5">
        <f t="shared" si="0"/>
        <v>2284.4499999999998</v>
      </c>
      <c r="Y10" s="5">
        <f t="shared" si="0"/>
        <v>3080</v>
      </c>
    </row>
    <row r="11" spans="1:25" ht="20.100000000000001" customHeight="1" x14ac:dyDescent="0.25">
      <c r="A11" s="14"/>
      <c r="B11" s="14"/>
      <c r="C11" s="15" t="s">
        <v>25</v>
      </c>
      <c r="D11" s="16" t="s">
        <v>27</v>
      </c>
      <c r="E11" s="5">
        <v>0</v>
      </c>
      <c r="F11" s="5">
        <v>0</v>
      </c>
      <c r="G11" s="5">
        <v>0</v>
      </c>
      <c r="H11" s="5">
        <v>0</v>
      </c>
      <c r="I11" s="5">
        <f>ROUND(G11/4,2)</f>
        <v>0</v>
      </c>
      <c r="J11" s="5">
        <f>ROUND(F11*2,2)</f>
        <v>0</v>
      </c>
      <c r="K11" s="5"/>
      <c r="L11" s="5"/>
      <c r="M11" s="5">
        <f>E11+I11+K11</f>
        <v>0</v>
      </c>
      <c r="N11" s="5">
        <f>F11+J11+L11</f>
        <v>0</v>
      </c>
      <c r="O11" s="5"/>
      <c r="P11" s="3"/>
      <c r="Q11" s="3"/>
      <c r="R11" s="5">
        <f>M11+P11</f>
        <v>0</v>
      </c>
      <c r="S11" s="5">
        <f>N11+O11+Q11</f>
        <v>0</v>
      </c>
      <c r="T11" s="5">
        <v>0</v>
      </c>
      <c r="U11" s="5">
        <v>0</v>
      </c>
      <c r="V11" s="5"/>
      <c r="W11" s="5"/>
      <c r="X11" s="5">
        <f t="shared" si="0"/>
        <v>0</v>
      </c>
      <c r="Y11" s="5">
        <f t="shared" si="0"/>
        <v>0</v>
      </c>
    </row>
    <row r="12" spans="1:25" s="20" customFormat="1" ht="20.100000000000001" customHeight="1" x14ac:dyDescent="0.25">
      <c r="A12" s="17">
        <v>3</v>
      </c>
      <c r="B12" s="15" t="s">
        <v>28</v>
      </c>
      <c r="C12" s="15" t="s">
        <v>25</v>
      </c>
      <c r="D12" s="18" t="s">
        <v>26</v>
      </c>
      <c r="E12" s="19">
        <f t="shared" ref="E12:Y12" si="5">+E10+E11</f>
        <v>380</v>
      </c>
      <c r="F12" s="19">
        <f t="shared" si="5"/>
        <v>620</v>
      </c>
      <c r="G12" s="19">
        <f t="shared" si="5"/>
        <v>4337.79</v>
      </c>
      <c r="H12" s="19">
        <f t="shared" si="5"/>
        <v>5690</v>
      </c>
      <c r="I12" s="19">
        <f t="shared" si="5"/>
        <v>1084.45</v>
      </c>
      <c r="J12" s="19">
        <f t="shared" si="5"/>
        <v>1240</v>
      </c>
      <c r="K12" s="19">
        <f t="shared" si="5"/>
        <v>0</v>
      </c>
      <c r="L12" s="19">
        <f t="shared" si="5"/>
        <v>0</v>
      </c>
      <c r="M12" s="19">
        <f t="shared" si="5"/>
        <v>1464.45</v>
      </c>
      <c r="N12" s="19">
        <f t="shared" si="5"/>
        <v>1860</v>
      </c>
      <c r="O12" s="19">
        <f t="shared" si="5"/>
        <v>30</v>
      </c>
      <c r="P12" s="19">
        <f t="shared" si="5"/>
        <v>0</v>
      </c>
      <c r="Q12" s="19">
        <f t="shared" si="5"/>
        <v>200</v>
      </c>
      <c r="R12" s="19">
        <f t="shared" si="5"/>
        <v>1464.45</v>
      </c>
      <c r="S12" s="19">
        <f t="shared" si="5"/>
        <v>2090</v>
      </c>
      <c r="T12" s="19">
        <f t="shared" si="5"/>
        <v>820</v>
      </c>
      <c r="U12" s="19">
        <f t="shared" si="5"/>
        <v>990</v>
      </c>
      <c r="V12" s="19">
        <f t="shared" si="5"/>
        <v>0</v>
      </c>
      <c r="W12" s="19">
        <f t="shared" si="5"/>
        <v>0</v>
      </c>
      <c r="X12" s="19">
        <f t="shared" si="5"/>
        <v>2284.4499999999998</v>
      </c>
      <c r="Y12" s="19">
        <f t="shared" si="5"/>
        <v>3080</v>
      </c>
    </row>
    <row r="13" spans="1:25" ht="20.100000000000001" customHeight="1" x14ac:dyDescent="0.25">
      <c r="A13" s="14"/>
      <c r="B13" s="21"/>
      <c r="C13" s="15" t="s">
        <v>29</v>
      </c>
      <c r="D13" s="16" t="s">
        <v>30</v>
      </c>
      <c r="E13" s="5">
        <v>190</v>
      </c>
      <c r="F13" s="5">
        <v>350</v>
      </c>
      <c r="G13" s="5">
        <v>2366.35743</v>
      </c>
      <c r="H13" s="5">
        <v>3047.8582299999998</v>
      </c>
      <c r="I13" s="5">
        <f>ROUND(G13/4,2)</f>
        <v>591.59</v>
      </c>
      <c r="J13" s="5">
        <f>ROUND(F13*2,2)</f>
        <v>700</v>
      </c>
      <c r="K13" s="5"/>
      <c r="L13" s="5"/>
      <c r="M13" s="5">
        <f>E13+I13+K13</f>
        <v>781.59</v>
      </c>
      <c r="N13" s="5">
        <f>F13+J13+L13</f>
        <v>1050</v>
      </c>
      <c r="O13" s="5"/>
      <c r="P13" s="3"/>
      <c r="Q13" s="3">
        <v>142</v>
      </c>
      <c r="R13" s="5">
        <f t="shared" ref="R13:R14" si="6">M13+P13</f>
        <v>781.59</v>
      </c>
      <c r="S13" s="5">
        <f t="shared" ref="S13:S14" si="7">N13+O13+Q13</f>
        <v>1192</v>
      </c>
      <c r="T13" s="5">
        <v>400</v>
      </c>
      <c r="U13" s="5">
        <v>490</v>
      </c>
      <c r="V13" s="5"/>
      <c r="W13" s="5"/>
      <c r="X13" s="5">
        <f t="shared" si="0"/>
        <v>1181.5900000000001</v>
      </c>
      <c r="Y13" s="5">
        <f t="shared" si="0"/>
        <v>1682</v>
      </c>
    </row>
    <row r="14" spans="1:25" ht="20.100000000000001" customHeight="1" x14ac:dyDescent="0.25">
      <c r="A14" s="14"/>
      <c r="B14" s="14"/>
      <c r="C14" s="15" t="s">
        <v>29</v>
      </c>
      <c r="D14" s="16" t="s">
        <v>31</v>
      </c>
      <c r="E14" s="5">
        <v>34</v>
      </c>
      <c r="F14" s="5">
        <v>0</v>
      </c>
      <c r="G14" s="5">
        <v>327.67</v>
      </c>
      <c r="H14" s="5">
        <v>0</v>
      </c>
      <c r="I14" s="5">
        <f>ROUND(G14/4,2)</f>
        <v>81.92</v>
      </c>
      <c r="J14" s="5">
        <f>ROUND(F14*2,2)</f>
        <v>0</v>
      </c>
      <c r="K14" s="5"/>
      <c r="L14" s="5"/>
      <c r="M14" s="5">
        <f>E14+I14+K14</f>
        <v>115.92</v>
      </c>
      <c r="N14" s="5">
        <f>F14+J14+L14</f>
        <v>0</v>
      </c>
      <c r="O14" s="5"/>
      <c r="P14" s="3"/>
      <c r="Q14" s="3"/>
      <c r="R14" s="5">
        <f t="shared" si="6"/>
        <v>115.92</v>
      </c>
      <c r="S14" s="5">
        <f t="shared" si="7"/>
        <v>0</v>
      </c>
      <c r="T14" s="5">
        <v>58</v>
      </c>
      <c r="U14" s="5">
        <v>0</v>
      </c>
      <c r="V14" s="5"/>
      <c r="W14" s="5"/>
      <c r="X14" s="5">
        <f t="shared" si="0"/>
        <v>173.92000000000002</v>
      </c>
      <c r="Y14" s="5">
        <f t="shared" si="0"/>
        <v>0</v>
      </c>
    </row>
    <row r="15" spans="1:25" s="20" customFormat="1" ht="20.100000000000001" customHeight="1" x14ac:dyDescent="0.25">
      <c r="A15" s="17">
        <v>4</v>
      </c>
      <c r="B15" s="15" t="s">
        <v>32</v>
      </c>
      <c r="C15" s="15" t="s">
        <v>29</v>
      </c>
      <c r="D15" s="18" t="s">
        <v>30</v>
      </c>
      <c r="E15" s="19">
        <f t="shared" ref="E15:Y15" si="8">+E13+E14</f>
        <v>224</v>
      </c>
      <c r="F15" s="19">
        <f t="shared" si="8"/>
        <v>350</v>
      </c>
      <c r="G15" s="19">
        <f t="shared" si="8"/>
        <v>2694.0274300000001</v>
      </c>
      <c r="H15" s="19">
        <f t="shared" si="8"/>
        <v>3047.8582299999998</v>
      </c>
      <c r="I15" s="19">
        <f t="shared" si="8"/>
        <v>673.51</v>
      </c>
      <c r="J15" s="19">
        <f t="shared" si="8"/>
        <v>700</v>
      </c>
      <c r="K15" s="19">
        <f t="shared" si="8"/>
        <v>0</v>
      </c>
      <c r="L15" s="19">
        <f t="shared" si="8"/>
        <v>0</v>
      </c>
      <c r="M15" s="19">
        <f t="shared" si="8"/>
        <v>897.51</v>
      </c>
      <c r="N15" s="19">
        <f t="shared" si="8"/>
        <v>1050</v>
      </c>
      <c r="O15" s="19">
        <f t="shared" si="8"/>
        <v>0</v>
      </c>
      <c r="P15" s="19">
        <f t="shared" si="8"/>
        <v>0</v>
      </c>
      <c r="Q15" s="19">
        <f t="shared" si="8"/>
        <v>142</v>
      </c>
      <c r="R15" s="19">
        <f t="shared" si="8"/>
        <v>897.51</v>
      </c>
      <c r="S15" s="19">
        <f t="shared" si="8"/>
        <v>1192</v>
      </c>
      <c r="T15" s="19">
        <f t="shared" si="8"/>
        <v>458</v>
      </c>
      <c r="U15" s="19">
        <f t="shared" si="8"/>
        <v>490</v>
      </c>
      <c r="V15" s="19">
        <f t="shared" si="8"/>
        <v>0</v>
      </c>
      <c r="W15" s="19">
        <f t="shared" si="8"/>
        <v>0</v>
      </c>
      <c r="X15" s="19">
        <f t="shared" si="8"/>
        <v>1355.5100000000002</v>
      </c>
      <c r="Y15" s="19">
        <f t="shared" si="8"/>
        <v>1682</v>
      </c>
    </row>
    <row r="16" spans="1:25" ht="20.100000000000001" customHeight="1" x14ac:dyDescent="0.25">
      <c r="A16" s="14"/>
      <c r="B16" s="14"/>
      <c r="C16" s="15" t="s">
        <v>33</v>
      </c>
      <c r="D16" s="16" t="s">
        <v>34</v>
      </c>
      <c r="E16" s="5">
        <v>2250</v>
      </c>
      <c r="F16" s="5">
        <v>2250</v>
      </c>
      <c r="G16" s="5">
        <v>26036.28</v>
      </c>
      <c r="H16" s="5">
        <v>27457.4</v>
      </c>
      <c r="I16" s="5">
        <f t="shared" ref="I16:I21" si="9">ROUND(G16/4,2)</f>
        <v>6509.07</v>
      </c>
      <c r="J16" s="5">
        <f t="shared" ref="J16:J21" si="10">ROUND(F16*2,2)</f>
        <v>4500</v>
      </c>
      <c r="K16" s="5"/>
      <c r="L16" s="5">
        <v>500</v>
      </c>
      <c r="M16" s="5">
        <f t="shared" ref="M16:N21" si="11">E16+I16+K16</f>
        <v>8759.07</v>
      </c>
      <c r="N16" s="5">
        <f t="shared" si="11"/>
        <v>7250</v>
      </c>
      <c r="O16" s="16">
        <v>2000</v>
      </c>
      <c r="P16" s="3"/>
      <c r="Q16" s="3">
        <v>300</v>
      </c>
      <c r="R16" s="5">
        <f>M16+P16</f>
        <v>8759.07</v>
      </c>
      <c r="S16" s="5">
        <f>N16+O16+Q16</f>
        <v>9550</v>
      </c>
      <c r="T16" s="5">
        <v>4300</v>
      </c>
      <c r="U16" s="5">
        <v>4965</v>
      </c>
      <c r="V16" s="5"/>
      <c r="W16" s="5"/>
      <c r="X16" s="5">
        <f t="shared" si="0"/>
        <v>13059.07</v>
      </c>
      <c r="Y16" s="5">
        <f t="shared" si="0"/>
        <v>14515</v>
      </c>
    </row>
    <row r="17" spans="1:25" ht="20.100000000000001" customHeight="1" x14ac:dyDescent="0.25">
      <c r="A17" s="14"/>
      <c r="B17" s="14"/>
      <c r="C17" s="15" t="s">
        <v>33</v>
      </c>
      <c r="D17" s="16" t="s">
        <v>35</v>
      </c>
      <c r="E17" s="5">
        <v>52</v>
      </c>
      <c r="F17" s="5">
        <v>0</v>
      </c>
      <c r="G17" s="5">
        <v>664.13</v>
      </c>
      <c r="H17" s="5">
        <v>0</v>
      </c>
      <c r="I17" s="5">
        <f t="shared" si="9"/>
        <v>166.03</v>
      </c>
      <c r="J17" s="5">
        <f t="shared" si="10"/>
        <v>0</v>
      </c>
      <c r="K17" s="5"/>
      <c r="L17" s="5"/>
      <c r="M17" s="5">
        <f t="shared" si="11"/>
        <v>218.03</v>
      </c>
      <c r="N17" s="5">
        <f t="shared" si="11"/>
        <v>0</v>
      </c>
      <c r="O17" s="5"/>
      <c r="P17" s="3"/>
      <c r="Q17" s="3"/>
      <c r="R17" s="5">
        <f t="shared" ref="R17:R19" si="12">M17+P17</f>
        <v>218.03</v>
      </c>
      <c r="S17" s="5">
        <f t="shared" ref="S17:S19" si="13">N17+O17+Q17</f>
        <v>0</v>
      </c>
      <c r="T17" s="5">
        <v>100.46</v>
      </c>
      <c r="U17" s="5">
        <v>0</v>
      </c>
      <c r="V17" s="5"/>
      <c r="W17" s="5"/>
      <c r="X17" s="5">
        <f t="shared" si="0"/>
        <v>318.49</v>
      </c>
      <c r="Y17" s="5">
        <f t="shared" si="0"/>
        <v>0</v>
      </c>
    </row>
    <row r="18" spans="1:25" ht="20.100000000000001" customHeight="1" x14ac:dyDescent="0.25">
      <c r="A18" s="14"/>
      <c r="B18" s="14"/>
      <c r="C18" s="15" t="s">
        <v>33</v>
      </c>
      <c r="D18" s="16" t="s">
        <v>36</v>
      </c>
      <c r="E18" s="5">
        <v>24</v>
      </c>
      <c r="F18" s="5">
        <v>0</v>
      </c>
      <c r="G18" s="5">
        <v>274.48</v>
      </c>
      <c r="H18" s="5">
        <v>0</v>
      </c>
      <c r="I18" s="5">
        <f t="shared" si="9"/>
        <v>68.62</v>
      </c>
      <c r="J18" s="5">
        <f t="shared" si="10"/>
        <v>0</v>
      </c>
      <c r="K18" s="5"/>
      <c r="L18" s="5"/>
      <c r="M18" s="5">
        <f t="shared" si="11"/>
        <v>92.62</v>
      </c>
      <c r="N18" s="5">
        <f t="shared" si="11"/>
        <v>0</v>
      </c>
      <c r="O18" s="5"/>
      <c r="P18" s="3"/>
      <c r="Q18" s="3"/>
      <c r="R18" s="5">
        <f t="shared" si="12"/>
        <v>92.62</v>
      </c>
      <c r="S18" s="5">
        <f t="shared" si="13"/>
        <v>0</v>
      </c>
      <c r="T18" s="5">
        <v>44</v>
      </c>
      <c r="U18" s="5">
        <v>0</v>
      </c>
      <c r="V18" s="5"/>
      <c r="W18" s="5"/>
      <c r="X18" s="5">
        <f t="shared" si="0"/>
        <v>136.62</v>
      </c>
      <c r="Y18" s="5">
        <f t="shared" si="0"/>
        <v>0</v>
      </c>
    </row>
    <row r="19" spans="1:25" ht="20.100000000000001" customHeight="1" x14ac:dyDescent="0.25">
      <c r="A19" s="14"/>
      <c r="B19" s="14"/>
      <c r="C19" s="15" t="s">
        <v>33</v>
      </c>
      <c r="D19" s="16" t="s">
        <v>37</v>
      </c>
      <c r="E19" s="5">
        <v>0</v>
      </c>
      <c r="F19" s="5">
        <v>0</v>
      </c>
      <c r="G19" s="5">
        <v>0</v>
      </c>
      <c r="H19" s="5">
        <v>0</v>
      </c>
      <c r="I19" s="5">
        <f t="shared" si="9"/>
        <v>0</v>
      </c>
      <c r="J19" s="5">
        <f t="shared" si="10"/>
        <v>0</v>
      </c>
      <c r="K19" s="5"/>
      <c r="L19" s="5"/>
      <c r="M19" s="5">
        <f t="shared" si="11"/>
        <v>0</v>
      </c>
      <c r="N19" s="5">
        <f t="shared" si="11"/>
        <v>0</v>
      </c>
      <c r="O19" s="5"/>
      <c r="P19" s="3"/>
      <c r="Q19" s="3"/>
      <c r="R19" s="5">
        <f t="shared" si="12"/>
        <v>0</v>
      </c>
      <c r="S19" s="5">
        <f t="shared" si="13"/>
        <v>0</v>
      </c>
      <c r="T19" s="5">
        <v>0</v>
      </c>
      <c r="U19" s="5">
        <v>0</v>
      </c>
      <c r="V19" s="5"/>
      <c r="W19" s="5"/>
      <c r="X19" s="5">
        <f t="shared" si="0"/>
        <v>0</v>
      </c>
      <c r="Y19" s="5">
        <f t="shared" si="0"/>
        <v>0</v>
      </c>
    </row>
    <row r="20" spans="1:25" ht="20.100000000000001" customHeight="1" x14ac:dyDescent="0.25">
      <c r="A20" s="14"/>
      <c r="B20" s="14"/>
      <c r="C20" s="15" t="s">
        <v>33</v>
      </c>
      <c r="D20" s="16" t="s">
        <v>38</v>
      </c>
      <c r="E20" s="5">
        <v>0</v>
      </c>
      <c r="F20" s="5">
        <v>0</v>
      </c>
      <c r="G20" s="5">
        <v>0</v>
      </c>
      <c r="H20" s="5">
        <v>0</v>
      </c>
      <c r="I20" s="5">
        <f t="shared" si="9"/>
        <v>0</v>
      </c>
      <c r="J20" s="5">
        <f t="shared" si="10"/>
        <v>0</v>
      </c>
      <c r="K20" s="5"/>
      <c r="L20" s="5"/>
      <c r="M20" s="5">
        <f t="shared" si="11"/>
        <v>0</v>
      </c>
      <c r="N20" s="5">
        <f t="shared" si="11"/>
        <v>0</v>
      </c>
      <c r="O20" s="5"/>
      <c r="P20" s="3"/>
      <c r="Q20" s="3"/>
      <c r="R20" s="5">
        <f>M20+P20</f>
        <v>0</v>
      </c>
      <c r="S20" s="5">
        <f>N20+O20+Q20</f>
        <v>0</v>
      </c>
      <c r="T20" s="5">
        <v>0</v>
      </c>
      <c r="U20" s="5">
        <v>0</v>
      </c>
      <c r="V20" s="5"/>
      <c r="W20" s="5"/>
      <c r="X20" s="5">
        <f t="shared" si="0"/>
        <v>0</v>
      </c>
      <c r="Y20" s="5">
        <f t="shared" si="0"/>
        <v>0</v>
      </c>
    </row>
    <row r="21" spans="1:25" ht="20.100000000000001" customHeight="1" x14ac:dyDescent="0.25">
      <c r="A21" s="14"/>
      <c r="B21" s="14"/>
      <c r="C21" s="15" t="s">
        <v>33</v>
      </c>
      <c r="D21" s="16" t="s">
        <v>39</v>
      </c>
      <c r="E21" s="5">
        <v>52</v>
      </c>
      <c r="F21" s="5">
        <v>0</v>
      </c>
      <c r="G21" s="5">
        <v>448.5</v>
      </c>
      <c r="H21" s="5">
        <v>0</v>
      </c>
      <c r="I21" s="5">
        <f t="shared" si="9"/>
        <v>112.13</v>
      </c>
      <c r="J21" s="5">
        <f t="shared" si="10"/>
        <v>0</v>
      </c>
      <c r="K21" s="5"/>
      <c r="L21" s="5"/>
      <c r="M21" s="5">
        <f t="shared" si="11"/>
        <v>164.13</v>
      </c>
      <c r="N21" s="5">
        <f t="shared" si="11"/>
        <v>0</v>
      </c>
      <c r="O21" s="5"/>
      <c r="P21" s="3"/>
      <c r="Q21" s="3"/>
      <c r="R21" s="5">
        <f t="shared" ref="R21:R42" si="14">M21+P21</f>
        <v>164.13</v>
      </c>
      <c r="S21" s="5">
        <f t="shared" ref="S21:S42" si="15">N21+O21+Q21</f>
        <v>0</v>
      </c>
      <c r="T21" s="5">
        <v>92.2</v>
      </c>
      <c r="U21" s="5">
        <v>0</v>
      </c>
      <c r="V21" s="5"/>
      <c r="W21" s="5"/>
      <c r="X21" s="5">
        <f t="shared" si="0"/>
        <v>256.33</v>
      </c>
      <c r="Y21" s="5">
        <f t="shared" si="0"/>
        <v>0</v>
      </c>
    </row>
    <row r="22" spans="1:25" ht="20.100000000000001" customHeight="1" x14ac:dyDescent="0.25">
      <c r="A22" s="14"/>
      <c r="B22" s="14"/>
      <c r="C22" s="15"/>
      <c r="D22" s="22" t="s">
        <v>40</v>
      </c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3"/>
      <c r="Q22" s="3"/>
      <c r="R22" s="5">
        <f t="shared" si="14"/>
        <v>0</v>
      </c>
      <c r="S22" s="5">
        <f t="shared" si="15"/>
        <v>0</v>
      </c>
      <c r="T22" s="5">
        <v>0</v>
      </c>
      <c r="U22" s="5">
        <v>0</v>
      </c>
      <c r="V22" s="5"/>
      <c r="W22" s="5"/>
      <c r="X22" s="5">
        <f t="shared" si="0"/>
        <v>0</v>
      </c>
      <c r="Y22" s="5">
        <f t="shared" si="0"/>
        <v>0</v>
      </c>
    </row>
    <row r="23" spans="1:25" ht="20.100000000000001" customHeight="1" x14ac:dyDescent="0.25">
      <c r="A23" s="14"/>
      <c r="B23" s="14"/>
      <c r="C23" s="15"/>
      <c r="D23" s="22" t="s">
        <v>41</v>
      </c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3"/>
      <c r="Q23" s="3"/>
      <c r="R23" s="5">
        <f t="shared" si="14"/>
        <v>0</v>
      </c>
      <c r="S23" s="5">
        <f t="shared" si="15"/>
        <v>0</v>
      </c>
      <c r="T23" s="5">
        <v>0</v>
      </c>
      <c r="U23" s="5">
        <v>0</v>
      </c>
      <c r="V23" s="5"/>
      <c r="W23" s="5"/>
      <c r="X23" s="5">
        <f t="shared" si="0"/>
        <v>0</v>
      </c>
      <c r="Y23" s="5">
        <f t="shared" si="0"/>
        <v>0</v>
      </c>
    </row>
    <row r="24" spans="1:25" s="20" customFormat="1" ht="20.100000000000001" customHeight="1" x14ac:dyDescent="0.25">
      <c r="A24" s="17">
        <v>5</v>
      </c>
      <c r="B24" s="15"/>
      <c r="C24" s="15"/>
      <c r="D24" s="23" t="s">
        <v>42</v>
      </c>
      <c r="E24" s="19">
        <f t="shared" ref="E24:Y24" si="16">SUM(E16:E21)</f>
        <v>2378</v>
      </c>
      <c r="F24" s="19">
        <f t="shared" si="16"/>
        <v>2250</v>
      </c>
      <c r="G24" s="19">
        <f t="shared" si="16"/>
        <v>27423.39</v>
      </c>
      <c r="H24" s="19">
        <f t="shared" si="16"/>
        <v>27457.4</v>
      </c>
      <c r="I24" s="19">
        <f t="shared" si="16"/>
        <v>6855.8499999999995</v>
      </c>
      <c r="J24" s="19">
        <f t="shared" si="16"/>
        <v>4500</v>
      </c>
      <c r="K24" s="19">
        <f t="shared" si="16"/>
        <v>0</v>
      </c>
      <c r="L24" s="19">
        <f t="shared" si="16"/>
        <v>500</v>
      </c>
      <c r="M24" s="19">
        <f t="shared" si="16"/>
        <v>9233.85</v>
      </c>
      <c r="N24" s="19">
        <f t="shared" si="16"/>
        <v>7250</v>
      </c>
      <c r="O24" s="19">
        <f t="shared" si="16"/>
        <v>2000</v>
      </c>
      <c r="P24" s="19">
        <f t="shared" si="16"/>
        <v>0</v>
      </c>
      <c r="Q24" s="19">
        <f t="shared" si="16"/>
        <v>300</v>
      </c>
      <c r="R24" s="19">
        <f t="shared" si="16"/>
        <v>9233.85</v>
      </c>
      <c r="S24" s="19">
        <f t="shared" si="16"/>
        <v>9550</v>
      </c>
      <c r="T24" s="19">
        <f t="shared" si="16"/>
        <v>4536.66</v>
      </c>
      <c r="U24" s="19">
        <f t="shared" si="16"/>
        <v>4965</v>
      </c>
      <c r="V24" s="19">
        <f t="shared" si="16"/>
        <v>0</v>
      </c>
      <c r="W24" s="19">
        <f t="shared" si="16"/>
        <v>0</v>
      </c>
      <c r="X24" s="19">
        <f t="shared" si="16"/>
        <v>13770.51</v>
      </c>
      <c r="Y24" s="19">
        <f t="shared" si="16"/>
        <v>14515</v>
      </c>
    </row>
    <row r="25" spans="1:25" ht="20.100000000000001" customHeight="1" x14ac:dyDescent="0.25">
      <c r="A25" s="14">
        <v>6</v>
      </c>
      <c r="B25" s="14"/>
      <c r="C25" s="15" t="s">
        <v>43</v>
      </c>
      <c r="D25" s="16" t="s">
        <v>44</v>
      </c>
      <c r="E25" s="5">
        <v>75</v>
      </c>
      <c r="F25" s="5">
        <v>0</v>
      </c>
      <c r="G25" s="5">
        <v>235.65</v>
      </c>
      <c r="H25" s="5">
        <v>0</v>
      </c>
      <c r="I25" s="5">
        <f>ROUND(G25/4,2)</f>
        <v>58.91</v>
      </c>
      <c r="J25" s="5">
        <f>ROUND(F25*2,2)</f>
        <v>0</v>
      </c>
      <c r="K25" s="5">
        <f>30+80</f>
        <v>110</v>
      </c>
      <c r="L25" s="5"/>
      <c r="M25" s="5">
        <f t="shared" ref="M25:N28" si="17">E25+I25+K25</f>
        <v>243.91</v>
      </c>
      <c r="N25" s="5">
        <f t="shared" si="17"/>
        <v>0</v>
      </c>
      <c r="O25" s="5"/>
      <c r="P25" s="3">
        <v>80</v>
      </c>
      <c r="Q25" s="3"/>
      <c r="R25" s="5">
        <f t="shared" si="14"/>
        <v>323.90999999999997</v>
      </c>
      <c r="S25" s="5">
        <f t="shared" si="15"/>
        <v>0</v>
      </c>
      <c r="T25" s="5">
        <v>180</v>
      </c>
      <c r="U25" s="5">
        <v>0</v>
      </c>
      <c r="V25" s="5"/>
      <c r="W25" s="5"/>
      <c r="X25" s="5">
        <f t="shared" si="0"/>
        <v>503.90999999999997</v>
      </c>
      <c r="Y25" s="5">
        <f t="shared" si="0"/>
        <v>0</v>
      </c>
    </row>
    <row r="26" spans="1:25" ht="20.100000000000001" customHeight="1" x14ac:dyDescent="0.25">
      <c r="A26" s="14">
        <v>7</v>
      </c>
      <c r="B26" s="14"/>
      <c r="C26" s="15" t="s">
        <v>45</v>
      </c>
      <c r="D26" s="16" t="s">
        <v>46</v>
      </c>
      <c r="E26" s="5">
        <v>60</v>
      </c>
      <c r="F26" s="5">
        <v>0</v>
      </c>
      <c r="G26" s="5">
        <v>709.06</v>
      </c>
      <c r="H26" s="5">
        <v>0</v>
      </c>
      <c r="I26" s="5">
        <f>ROUND(G26/4,2)</f>
        <v>177.27</v>
      </c>
      <c r="J26" s="5">
        <f>ROUND(F26*2,2)</f>
        <v>0</v>
      </c>
      <c r="K26" s="5"/>
      <c r="L26" s="5"/>
      <c r="M26" s="5">
        <f t="shared" si="17"/>
        <v>237.27</v>
      </c>
      <c r="N26" s="5">
        <f t="shared" si="17"/>
        <v>0</v>
      </c>
      <c r="O26" s="5"/>
      <c r="P26" s="3"/>
      <c r="Q26" s="3"/>
      <c r="R26" s="5">
        <f t="shared" si="14"/>
        <v>237.27</v>
      </c>
      <c r="S26" s="5">
        <f t="shared" si="15"/>
        <v>0</v>
      </c>
      <c r="T26" s="5">
        <v>133</v>
      </c>
      <c r="U26" s="5">
        <v>0</v>
      </c>
      <c r="V26" s="5"/>
      <c r="W26" s="5"/>
      <c r="X26" s="5">
        <f t="shared" si="0"/>
        <v>370.27</v>
      </c>
      <c r="Y26" s="5">
        <f t="shared" si="0"/>
        <v>0</v>
      </c>
    </row>
    <row r="27" spans="1:25" ht="20.100000000000001" customHeight="1" x14ac:dyDescent="0.25">
      <c r="A27" s="14"/>
      <c r="B27" s="14"/>
      <c r="C27" s="15" t="s">
        <v>47</v>
      </c>
      <c r="D27" s="16" t="s">
        <v>48</v>
      </c>
      <c r="E27" s="5">
        <v>310</v>
      </c>
      <c r="F27" s="5">
        <v>211</v>
      </c>
      <c r="G27" s="5">
        <v>3450</v>
      </c>
      <c r="H27" s="5">
        <v>839</v>
      </c>
      <c r="I27" s="5">
        <f>ROUND(G27/4,2)</f>
        <v>862.5</v>
      </c>
      <c r="J27" s="5">
        <f>ROUND(F27*2,2)</f>
        <v>422</v>
      </c>
      <c r="K27" s="5"/>
      <c r="L27" s="5"/>
      <c r="M27" s="5">
        <f t="shared" si="17"/>
        <v>1172.5</v>
      </c>
      <c r="N27" s="5">
        <f t="shared" si="17"/>
        <v>633</v>
      </c>
      <c r="O27" s="5"/>
      <c r="P27" s="3"/>
      <c r="Q27" s="3"/>
      <c r="R27" s="5">
        <f t="shared" si="14"/>
        <v>1172.5</v>
      </c>
      <c r="S27" s="5">
        <f t="shared" si="15"/>
        <v>633</v>
      </c>
      <c r="T27" s="5">
        <v>580</v>
      </c>
      <c r="U27" s="5">
        <v>47</v>
      </c>
      <c r="V27" s="5"/>
      <c r="W27" s="5"/>
      <c r="X27" s="5">
        <f t="shared" si="0"/>
        <v>1752.5</v>
      </c>
      <c r="Y27" s="5">
        <f t="shared" si="0"/>
        <v>680</v>
      </c>
    </row>
    <row r="28" spans="1:25" ht="20.100000000000001" customHeight="1" x14ac:dyDescent="0.25">
      <c r="A28" s="14"/>
      <c r="B28" s="14"/>
      <c r="C28" s="15" t="s">
        <v>47</v>
      </c>
      <c r="D28" s="16" t="s">
        <v>49</v>
      </c>
      <c r="E28" s="5">
        <v>120</v>
      </c>
      <c r="F28" s="5">
        <v>0</v>
      </c>
      <c r="G28" s="5">
        <v>1005.81</v>
      </c>
      <c r="H28" s="5">
        <v>0</v>
      </c>
      <c r="I28" s="5">
        <f>ROUND(G28/4,2)</f>
        <v>251.45</v>
      </c>
      <c r="J28" s="5">
        <f>ROUND(F28*2,2)</f>
        <v>0</v>
      </c>
      <c r="K28" s="5"/>
      <c r="L28" s="5"/>
      <c r="M28" s="5">
        <f t="shared" si="17"/>
        <v>371.45</v>
      </c>
      <c r="N28" s="5">
        <f t="shared" si="17"/>
        <v>0</v>
      </c>
      <c r="O28" s="5"/>
      <c r="P28" s="3"/>
      <c r="Q28" s="3"/>
      <c r="R28" s="5">
        <f t="shared" si="14"/>
        <v>371.45</v>
      </c>
      <c r="S28" s="5">
        <f t="shared" si="15"/>
        <v>0</v>
      </c>
      <c r="T28" s="5">
        <v>340</v>
      </c>
      <c r="U28" s="5">
        <v>0</v>
      </c>
      <c r="V28" s="5"/>
      <c r="W28" s="5"/>
      <c r="X28" s="5">
        <f t="shared" si="0"/>
        <v>711.45</v>
      </c>
      <c r="Y28" s="5">
        <f t="shared" si="0"/>
        <v>0</v>
      </c>
    </row>
    <row r="29" spans="1:25" s="20" customFormat="1" ht="20.100000000000001" customHeight="1" x14ac:dyDescent="0.25">
      <c r="A29" s="17">
        <v>8</v>
      </c>
      <c r="B29" s="15" t="s">
        <v>50</v>
      </c>
      <c r="C29" s="15" t="s">
        <v>47</v>
      </c>
      <c r="D29" s="23" t="s">
        <v>48</v>
      </c>
      <c r="E29" s="19">
        <f t="shared" ref="E29:Y29" si="18">+E27+E28</f>
        <v>430</v>
      </c>
      <c r="F29" s="19">
        <f t="shared" si="18"/>
        <v>211</v>
      </c>
      <c r="G29" s="19">
        <f t="shared" si="18"/>
        <v>4455.8099999999995</v>
      </c>
      <c r="H29" s="19">
        <f t="shared" si="18"/>
        <v>839</v>
      </c>
      <c r="I29" s="19">
        <f t="shared" si="18"/>
        <v>1113.95</v>
      </c>
      <c r="J29" s="19">
        <f t="shared" si="18"/>
        <v>422</v>
      </c>
      <c r="K29" s="19">
        <f t="shared" si="18"/>
        <v>0</v>
      </c>
      <c r="L29" s="19">
        <f t="shared" si="18"/>
        <v>0</v>
      </c>
      <c r="M29" s="19">
        <f t="shared" si="18"/>
        <v>1543.95</v>
      </c>
      <c r="N29" s="19">
        <f t="shared" si="18"/>
        <v>633</v>
      </c>
      <c r="O29" s="19">
        <f t="shared" si="18"/>
        <v>0</v>
      </c>
      <c r="P29" s="19">
        <f t="shared" si="18"/>
        <v>0</v>
      </c>
      <c r="Q29" s="19">
        <f t="shared" si="18"/>
        <v>0</v>
      </c>
      <c r="R29" s="19">
        <f t="shared" si="18"/>
        <v>1543.95</v>
      </c>
      <c r="S29" s="19">
        <f t="shared" si="18"/>
        <v>633</v>
      </c>
      <c r="T29" s="19">
        <f t="shared" si="18"/>
        <v>920</v>
      </c>
      <c r="U29" s="19">
        <f t="shared" si="18"/>
        <v>47</v>
      </c>
      <c r="V29" s="19">
        <f t="shared" si="18"/>
        <v>0</v>
      </c>
      <c r="W29" s="19">
        <f t="shared" si="18"/>
        <v>0</v>
      </c>
      <c r="X29" s="19">
        <f t="shared" si="18"/>
        <v>2463.9499999999998</v>
      </c>
      <c r="Y29" s="19">
        <f t="shared" si="18"/>
        <v>680</v>
      </c>
    </row>
    <row r="30" spans="1:25" ht="20.100000000000001" customHeight="1" x14ac:dyDescent="0.25">
      <c r="A30" s="14"/>
      <c r="B30" s="14"/>
      <c r="C30" s="15" t="s">
        <v>47</v>
      </c>
      <c r="D30" s="16" t="s">
        <v>51</v>
      </c>
      <c r="E30" s="5">
        <v>275</v>
      </c>
      <c r="F30" s="5">
        <v>30</v>
      </c>
      <c r="G30" s="5">
        <v>3046.17</v>
      </c>
      <c r="H30" s="5">
        <v>436.39</v>
      </c>
      <c r="I30" s="5">
        <f>ROUND(G30/4,2)</f>
        <v>761.54</v>
      </c>
      <c r="J30" s="5">
        <f>ROUND(F30*2,2)</f>
        <v>60</v>
      </c>
      <c r="K30" s="5"/>
      <c r="L30" s="5"/>
      <c r="M30" s="5">
        <f t="shared" ref="M30:N32" si="19">E30+I30+K30</f>
        <v>1036.54</v>
      </c>
      <c r="N30" s="5">
        <f t="shared" si="19"/>
        <v>90</v>
      </c>
      <c r="O30" s="5"/>
      <c r="P30" s="3"/>
      <c r="Q30" s="3"/>
      <c r="R30" s="5">
        <f t="shared" si="14"/>
        <v>1036.54</v>
      </c>
      <c r="S30" s="5">
        <f t="shared" si="15"/>
        <v>90</v>
      </c>
      <c r="T30" s="5">
        <v>530</v>
      </c>
      <c r="U30" s="5">
        <v>68</v>
      </c>
      <c r="V30" s="5"/>
      <c r="W30" s="5"/>
      <c r="X30" s="5">
        <f t="shared" si="0"/>
        <v>1566.54</v>
      </c>
      <c r="Y30" s="5">
        <f t="shared" si="0"/>
        <v>158</v>
      </c>
    </row>
    <row r="31" spans="1:25" ht="20.100000000000001" customHeight="1" x14ac:dyDescent="0.25">
      <c r="A31" s="14"/>
      <c r="B31" s="14"/>
      <c r="C31" s="15" t="s">
        <v>47</v>
      </c>
      <c r="D31" s="22" t="s">
        <v>52</v>
      </c>
      <c r="E31" s="5">
        <v>180</v>
      </c>
      <c r="F31" s="5">
        <v>0</v>
      </c>
      <c r="G31" s="5">
        <v>1627.1</v>
      </c>
      <c r="H31" s="5">
        <v>0</v>
      </c>
      <c r="I31" s="5">
        <f>ROUND(G31/4,2)</f>
        <v>406.78</v>
      </c>
      <c r="J31" s="5">
        <f>ROUND(F31*2,2)</f>
        <v>0</v>
      </c>
      <c r="K31" s="5"/>
      <c r="L31" s="5"/>
      <c r="M31" s="5">
        <f t="shared" si="19"/>
        <v>586.78</v>
      </c>
      <c r="N31" s="5">
        <f t="shared" si="19"/>
        <v>0</v>
      </c>
      <c r="O31" s="5"/>
      <c r="P31" s="3"/>
      <c r="Q31" s="3"/>
      <c r="R31" s="5">
        <f t="shared" si="14"/>
        <v>586.78</v>
      </c>
      <c r="S31" s="5">
        <f t="shared" si="15"/>
        <v>0</v>
      </c>
      <c r="T31" s="5">
        <v>299.14999999999998</v>
      </c>
      <c r="U31" s="5">
        <v>0</v>
      </c>
      <c r="V31" s="5"/>
      <c r="W31" s="5"/>
      <c r="X31" s="5">
        <f t="shared" si="0"/>
        <v>885.93</v>
      </c>
      <c r="Y31" s="5">
        <f t="shared" si="0"/>
        <v>0</v>
      </c>
    </row>
    <row r="32" spans="1:25" ht="41.25" customHeight="1" x14ac:dyDescent="0.25">
      <c r="A32" s="14"/>
      <c r="B32" s="14"/>
      <c r="C32" s="15" t="s">
        <v>47</v>
      </c>
      <c r="D32" s="22" t="s">
        <v>53</v>
      </c>
      <c r="E32" s="5">
        <v>270</v>
      </c>
      <c r="F32" s="5">
        <v>0</v>
      </c>
      <c r="G32" s="5">
        <v>2678.09</v>
      </c>
      <c r="H32" s="5">
        <v>0</v>
      </c>
      <c r="I32" s="5">
        <f>ROUND(G32/4,2)</f>
        <v>669.52</v>
      </c>
      <c r="J32" s="5">
        <f>ROUND(F32*2,2)</f>
        <v>0</v>
      </c>
      <c r="K32" s="5"/>
      <c r="L32" s="5"/>
      <c r="M32" s="5">
        <f t="shared" si="19"/>
        <v>939.52</v>
      </c>
      <c r="N32" s="5">
        <f t="shared" si="19"/>
        <v>0</v>
      </c>
      <c r="O32" s="5"/>
      <c r="P32" s="3"/>
      <c r="Q32" s="3"/>
      <c r="R32" s="5">
        <f t="shared" si="14"/>
        <v>939.52</v>
      </c>
      <c r="S32" s="5">
        <f t="shared" si="15"/>
        <v>0</v>
      </c>
      <c r="T32" s="5">
        <v>561.66</v>
      </c>
      <c r="U32" s="5">
        <v>0</v>
      </c>
      <c r="V32" s="5"/>
      <c r="W32" s="5"/>
      <c r="X32" s="5">
        <f t="shared" si="0"/>
        <v>1501.1799999999998</v>
      </c>
      <c r="Y32" s="5">
        <f t="shared" si="0"/>
        <v>0</v>
      </c>
    </row>
    <row r="33" spans="1:25" s="20" customFormat="1" ht="20.100000000000001" customHeight="1" x14ac:dyDescent="0.25">
      <c r="A33" s="17">
        <v>9</v>
      </c>
      <c r="B33" s="15" t="s">
        <v>54</v>
      </c>
      <c r="C33" s="15" t="s">
        <v>47</v>
      </c>
      <c r="D33" s="18" t="s">
        <v>51</v>
      </c>
      <c r="E33" s="19">
        <f t="shared" ref="E33:Y33" si="20">+E30+E31+E32</f>
        <v>725</v>
      </c>
      <c r="F33" s="19">
        <f t="shared" si="20"/>
        <v>30</v>
      </c>
      <c r="G33" s="19">
        <f t="shared" si="20"/>
        <v>7351.3600000000006</v>
      </c>
      <c r="H33" s="19">
        <f t="shared" si="20"/>
        <v>436.39</v>
      </c>
      <c r="I33" s="19">
        <f t="shared" si="20"/>
        <v>1837.84</v>
      </c>
      <c r="J33" s="19">
        <f t="shared" si="20"/>
        <v>60</v>
      </c>
      <c r="K33" s="19">
        <f t="shared" si="20"/>
        <v>0</v>
      </c>
      <c r="L33" s="19">
        <f t="shared" si="20"/>
        <v>0</v>
      </c>
      <c r="M33" s="19">
        <f t="shared" si="20"/>
        <v>2562.84</v>
      </c>
      <c r="N33" s="19">
        <f t="shared" si="20"/>
        <v>90</v>
      </c>
      <c r="O33" s="19">
        <f t="shared" si="20"/>
        <v>0</v>
      </c>
      <c r="P33" s="19">
        <f t="shared" si="20"/>
        <v>0</v>
      </c>
      <c r="Q33" s="19">
        <f t="shared" si="20"/>
        <v>0</v>
      </c>
      <c r="R33" s="19">
        <f t="shared" si="20"/>
        <v>2562.84</v>
      </c>
      <c r="S33" s="19">
        <f t="shared" si="20"/>
        <v>90</v>
      </c>
      <c r="T33" s="19">
        <f t="shared" si="20"/>
        <v>1390.81</v>
      </c>
      <c r="U33" s="19">
        <f t="shared" si="20"/>
        <v>68</v>
      </c>
      <c r="V33" s="19">
        <f t="shared" si="20"/>
        <v>0</v>
      </c>
      <c r="W33" s="19">
        <f t="shared" si="20"/>
        <v>0</v>
      </c>
      <c r="X33" s="19">
        <f t="shared" si="20"/>
        <v>3953.6499999999996</v>
      </c>
      <c r="Y33" s="19">
        <f t="shared" si="20"/>
        <v>158</v>
      </c>
    </row>
    <row r="34" spans="1:25" ht="20.100000000000001" customHeight="1" x14ac:dyDescent="0.25">
      <c r="A34" s="14"/>
      <c r="B34" s="14"/>
      <c r="C34" s="15" t="s">
        <v>47</v>
      </c>
      <c r="D34" s="16" t="s">
        <v>55</v>
      </c>
      <c r="E34" s="5">
        <v>310</v>
      </c>
      <c r="F34" s="5">
        <v>400</v>
      </c>
      <c r="G34" s="5">
        <v>3066.05</v>
      </c>
      <c r="H34" s="5">
        <v>3962.2</v>
      </c>
      <c r="I34" s="5">
        <f>ROUND(G34/4,2)</f>
        <v>766.51</v>
      </c>
      <c r="J34" s="5">
        <f>ROUND(F34*2,2)</f>
        <v>800</v>
      </c>
      <c r="K34" s="5"/>
      <c r="L34" s="5"/>
      <c r="M34" s="5">
        <f>E34+I34+K34</f>
        <v>1076.51</v>
      </c>
      <c r="N34" s="5">
        <f>F34+J34+L34</f>
        <v>1200</v>
      </c>
      <c r="O34" s="16">
        <v>95</v>
      </c>
      <c r="P34" s="3">
        <v>65</v>
      </c>
      <c r="Q34" s="3">
        <v>100</v>
      </c>
      <c r="R34" s="5">
        <f t="shared" si="14"/>
        <v>1141.51</v>
      </c>
      <c r="S34" s="5">
        <f t="shared" si="15"/>
        <v>1395</v>
      </c>
      <c r="T34" s="5">
        <v>640</v>
      </c>
      <c r="U34" s="5">
        <v>800</v>
      </c>
      <c r="V34" s="5"/>
      <c r="W34" s="5"/>
      <c r="X34" s="5">
        <f t="shared" si="0"/>
        <v>1781.51</v>
      </c>
      <c r="Y34" s="5">
        <f t="shared" si="0"/>
        <v>2195</v>
      </c>
    </row>
    <row r="35" spans="1:25" ht="20.100000000000001" customHeight="1" x14ac:dyDescent="0.25">
      <c r="A35" s="14"/>
      <c r="B35" s="14"/>
      <c r="C35" s="15" t="s">
        <v>47</v>
      </c>
      <c r="D35" s="16" t="s">
        <v>56</v>
      </c>
      <c r="E35" s="5">
        <v>100</v>
      </c>
      <c r="F35" s="5">
        <v>0</v>
      </c>
      <c r="G35" s="5">
        <v>1183.4500000000003</v>
      </c>
      <c r="H35" s="5">
        <v>0</v>
      </c>
      <c r="I35" s="5">
        <f>ROUND(G35/4,2)</f>
        <v>295.86</v>
      </c>
      <c r="J35" s="5">
        <f>ROUND(F35*2,2)</f>
        <v>0</v>
      </c>
      <c r="K35" s="5"/>
      <c r="L35" s="5"/>
      <c r="M35" s="5">
        <f>E35+I35+K35</f>
        <v>395.86</v>
      </c>
      <c r="N35" s="5">
        <f>F35+J35+L35</f>
        <v>0</v>
      </c>
      <c r="O35" s="5"/>
      <c r="P35" s="3"/>
      <c r="Q35" s="3"/>
      <c r="R35" s="5">
        <f t="shared" si="14"/>
        <v>395.86</v>
      </c>
      <c r="S35" s="5">
        <f t="shared" si="15"/>
        <v>0</v>
      </c>
      <c r="T35" s="5">
        <v>162.19999999999999</v>
      </c>
      <c r="U35" s="5">
        <v>0</v>
      </c>
      <c r="V35" s="5"/>
      <c r="W35" s="5"/>
      <c r="X35" s="5">
        <f t="shared" si="0"/>
        <v>558.05999999999995</v>
      </c>
      <c r="Y35" s="5">
        <f t="shared" si="0"/>
        <v>0</v>
      </c>
    </row>
    <row r="36" spans="1:25" s="20" customFormat="1" ht="20.100000000000001" customHeight="1" x14ac:dyDescent="0.25">
      <c r="A36" s="17">
        <v>10</v>
      </c>
      <c r="B36" s="15" t="s">
        <v>57</v>
      </c>
      <c r="C36" s="15" t="s">
        <v>47</v>
      </c>
      <c r="D36" s="18" t="s">
        <v>58</v>
      </c>
      <c r="E36" s="19">
        <f t="shared" ref="E36:Y36" si="21">+E34+E35</f>
        <v>410</v>
      </c>
      <c r="F36" s="19">
        <f t="shared" si="21"/>
        <v>400</v>
      </c>
      <c r="G36" s="19">
        <f t="shared" si="21"/>
        <v>4249.5</v>
      </c>
      <c r="H36" s="19">
        <f t="shared" si="21"/>
        <v>3962.2</v>
      </c>
      <c r="I36" s="19">
        <f t="shared" si="21"/>
        <v>1062.3699999999999</v>
      </c>
      <c r="J36" s="19">
        <f t="shared" si="21"/>
        <v>800</v>
      </c>
      <c r="K36" s="19">
        <f t="shared" si="21"/>
        <v>0</v>
      </c>
      <c r="L36" s="19">
        <f t="shared" si="21"/>
        <v>0</v>
      </c>
      <c r="M36" s="19">
        <f t="shared" si="21"/>
        <v>1472.37</v>
      </c>
      <c r="N36" s="19">
        <f t="shared" si="21"/>
        <v>1200</v>
      </c>
      <c r="O36" s="19">
        <f t="shared" si="21"/>
        <v>95</v>
      </c>
      <c r="P36" s="19">
        <f t="shared" si="21"/>
        <v>65</v>
      </c>
      <c r="Q36" s="19">
        <f t="shared" si="21"/>
        <v>100</v>
      </c>
      <c r="R36" s="19">
        <f t="shared" si="21"/>
        <v>1537.37</v>
      </c>
      <c r="S36" s="19">
        <f t="shared" si="21"/>
        <v>1395</v>
      </c>
      <c r="T36" s="19">
        <f t="shared" si="21"/>
        <v>802.2</v>
      </c>
      <c r="U36" s="19">
        <f t="shared" si="21"/>
        <v>800</v>
      </c>
      <c r="V36" s="19">
        <f t="shared" si="21"/>
        <v>0</v>
      </c>
      <c r="W36" s="19">
        <f t="shared" si="21"/>
        <v>0</v>
      </c>
      <c r="X36" s="19">
        <f t="shared" si="21"/>
        <v>2339.5699999999997</v>
      </c>
      <c r="Y36" s="19">
        <f t="shared" si="21"/>
        <v>2195</v>
      </c>
    </row>
    <row r="37" spans="1:25" ht="20.100000000000001" customHeight="1" x14ac:dyDescent="0.25">
      <c r="A37" s="14"/>
      <c r="B37" s="14"/>
      <c r="C37" s="15" t="s">
        <v>47</v>
      </c>
      <c r="D37" s="16" t="s">
        <v>59</v>
      </c>
      <c r="E37" s="5">
        <v>50</v>
      </c>
      <c r="F37" s="5">
        <v>2</v>
      </c>
      <c r="G37" s="5">
        <v>534.46</v>
      </c>
      <c r="H37" s="5">
        <v>22.97504</v>
      </c>
      <c r="I37" s="5">
        <f>ROUND(G37/4,2)</f>
        <v>133.62</v>
      </c>
      <c r="J37" s="5">
        <f>ROUND(F37*2,2)</f>
        <v>4</v>
      </c>
      <c r="K37" s="5"/>
      <c r="L37" s="5"/>
      <c r="M37" s="5">
        <f>E37+I37+K37</f>
        <v>183.62</v>
      </c>
      <c r="N37" s="5">
        <f>F37+J37+L37</f>
        <v>6</v>
      </c>
      <c r="O37" s="5"/>
      <c r="P37" s="3">
        <v>5</v>
      </c>
      <c r="Q37" s="3"/>
      <c r="R37" s="5">
        <f t="shared" si="14"/>
        <v>188.62</v>
      </c>
      <c r="S37" s="5">
        <f t="shared" si="15"/>
        <v>6</v>
      </c>
      <c r="T37" s="5">
        <v>107</v>
      </c>
      <c r="U37" s="5">
        <v>0.78</v>
      </c>
      <c r="V37" s="5"/>
      <c r="W37" s="5"/>
      <c r="X37" s="5">
        <f t="shared" si="0"/>
        <v>295.62</v>
      </c>
      <c r="Y37" s="5">
        <f t="shared" si="0"/>
        <v>6.78</v>
      </c>
    </row>
    <row r="38" spans="1:25" ht="20.100000000000001" customHeight="1" x14ac:dyDescent="0.25">
      <c r="A38" s="14"/>
      <c r="B38" s="14"/>
      <c r="C38" s="15" t="s">
        <v>47</v>
      </c>
      <c r="D38" s="16" t="s">
        <v>60</v>
      </c>
      <c r="E38" s="5">
        <v>0</v>
      </c>
      <c r="F38" s="5">
        <v>0</v>
      </c>
      <c r="G38" s="5">
        <v>0</v>
      </c>
      <c r="H38" s="5">
        <v>0</v>
      </c>
      <c r="I38" s="5">
        <f>ROUND(G38/4,2)</f>
        <v>0</v>
      </c>
      <c r="J38" s="5">
        <f>ROUND(F38*2,2)</f>
        <v>0</v>
      </c>
      <c r="K38" s="5"/>
      <c r="L38" s="5"/>
      <c r="M38" s="5">
        <f>E38+I38+K38</f>
        <v>0</v>
      </c>
      <c r="N38" s="5">
        <f>F38+J38+L38</f>
        <v>0</v>
      </c>
      <c r="O38" s="5"/>
      <c r="P38" s="3"/>
      <c r="Q38" s="3"/>
      <c r="R38" s="5">
        <f t="shared" si="14"/>
        <v>0</v>
      </c>
      <c r="S38" s="5">
        <f t="shared" si="15"/>
        <v>0</v>
      </c>
      <c r="T38" s="5">
        <v>0</v>
      </c>
      <c r="U38" s="5">
        <v>0</v>
      </c>
      <c r="V38" s="5"/>
      <c r="W38" s="5"/>
      <c r="X38" s="5">
        <f t="shared" si="0"/>
        <v>0</v>
      </c>
      <c r="Y38" s="5">
        <f t="shared" si="0"/>
        <v>0</v>
      </c>
    </row>
    <row r="39" spans="1:25" s="20" customFormat="1" ht="20.100000000000001" customHeight="1" x14ac:dyDescent="0.25">
      <c r="A39" s="17">
        <v>11</v>
      </c>
      <c r="B39" s="15" t="s">
        <v>61</v>
      </c>
      <c r="C39" s="15" t="s">
        <v>47</v>
      </c>
      <c r="D39" s="18" t="s">
        <v>59</v>
      </c>
      <c r="E39" s="24">
        <f t="shared" ref="E39:Y39" si="22">+E37+E38</f>
        <v>50</v>
      </c>
      <c r="F39" s="24">
        <f t="shared" si="22"/>
        <v>2</v>
      </c>
      <c r="G39" s="24">
        <f t="shared" si="22"/>
        <v>534.46</v>
      </c>
      <c r="H39" s="24">
        <f t="shared" si="22"/>
        <v>22.97504</v>
      </c>
      <c r="I39" s="24">
        <f t="shared" si="22"/>
        <v>133.62</v>
      </c>
      <c r="J39" s="24">
        <f t="shared" si="22"/>
        <v>4</v>
      </c>
      <c r="K39" s="24">
        <f t="shared" si="22"/>
        <v>0</v>
      </c>
      <c r="L39" s="24">
        <f t="shared" si="22"/>
        <v>0</v>
      </c>
      <c r="M39" s="24">
        <f t="shared" si="22"/>
        <v>183.62</v>
      </c>
      <c r="N39" s="24">
        <f t="shared" si="22"/>
        <v>6</v>
      </c>
      <c r="O39" s="24">
        <f t="shared" si="22"/>
        <v>0</v>
      </c>
      <c r="P39" s="24">
        <f t="shared" si="22"/>
        <v>5</v>
      </c>
      <c r="Q39" s="24">
        <f t="shared" si="22"/>
        <v>0</v>
      </c>
      <c r="R39" s="24">
        <f t="shared" si="22"/>
        <v>188.62</v>
      </c>
      <c r="S39" s="24">
        <f t="shared" si="22"/>
        <v>6</v>
      </c>
      <c r="T39" s="24">
        <f t="shared" si="22"/>
        <v>107</v>
      </c>
      <c r="U39" s="24">
        <f t="shared" si="22"/>
        <v>0.78</v>
      </c>
      <c r="V39" s="24">
        <f t="shared" si="22"/>
        <v>0</v>
      </c>
      <c r="W39" s="24">
        <f t="shared" si="22"/>
        <v>0</v>
      </c>
      <c r="X39" s="24">
        <f t="shared" si="22"/>
        <v>295.62</v>
      </c>
      <c r="Y39" s="24">
        <f t="shared" si="22"/>
        <v>6.78</v>
      </c>
    </row>
    <row r="40" spans="1:25" ht="20.100000000000001" customHeight="1" x14ac:dyDescent="0.25">
      <c r="A40" s="14"/>
      <c r="B40" s="14"/>
      <c r="C40" s="15" t="s">
        <v>33</v>
      </c>
      <c r="D40" s="16" t="s">
        <v>62</v>
      </c>
      <c r="E40" s="5">
        <v>500</v>
      </c>
      <c r="F40" s="5">
        <v>520</v>
      </c>
      <c r="G40" s="5">
        <v>5367.04</v>
      </c>
      <c r="H40" s="5">
        <v>5548</v>
      </c>
      <c r="I40" s="5">
        <f>ROUND(G40/4,2)</f>
        <v>1341.76</v>
      </c>
      <c r="J40" s="5">
        <f>ROUND(F40*2,2)</f>
        <v>1040</v>
      </c>
      <c r="K40" s="5"/>
      <c r="L40" s="5"/>
      <c r="M40" s="5">
        <f t="shared" ref="M40:N42" si="23">E40+I40+K40</f>
        <v>1841.76</v>
      </c>
      <c r="N40" s="5">
        <f t="shared" si="23"/>
        <v>1560</v>
      </c>
      <c r="O40" s="16">
        <v>160</v>
      </c>
      <c r="P40" s="3"/>
      <c r="Q40" s="3"/>
      <c r="R40" s="5">
        <f t="shared" si="14"/>
        <v>1841.76</v>
      </c>
      <c r="S40" s="5">
        <f t="shared" si="15"/>
        <v>1720</v>
      </c>
      <c r="T40" s="5">
        <v>930</v>
      </c>
      <c r="U40" s="5">
        <v>1110</v>
      </c>
      <c r="V40" s="5"/>
      <c r="W40" s="5"/>
      <c r="X40" s="5">
        <f t="shared" si="0"/>
        <v>2771.76</v>
      </c>
      <c r="Y40" s="5">
        <f t="shared" si="0"/>
        <v>2830</v>
      </c>
    </row>
    <row r="41" spans="1:25" ht="20.100000000000001" customHeight="1" x14ac:dyDescent="0.25">
      <c r="A41" s="14"/>
      <c r="B41" s="14"/>
      <c r="C41" s="15" t="s">
        <v>33</v>
      </c>
      <c r="D41" s="16" t="s">
        <v>63</v>
      </c>
      <c r="E41" s="5">
        <v>39</v>
      </c>
      <c r="F41" s="5">
        <v>0</v>
      </c>
      <c r="G41" s="5">
        <v>457.16</v>
      </c>
      <c r="H41" s="5">
        <v>0</v>
      </c>
      <c r="I41" s="5">
        <f>ROUND(G41/4,2)</f>
        <v>114.29</v>
      </c>
      <c r="J41" s="5">
        <f>ROUND(F41*2,2)</f>
        <v>0</v>
      </c>
      <c r="K41" s="5"/>
      <c r="L41" s="5"/>
      <c r="M41" s="5">
        <f t="shared" si="23"/>
        <v>153.29000000000002</v>
      </c>
      <c r="N41" s="5">
        <f t="shared" si="23"/>
        <v>0</v>
      </c>
      <c r="O41" s="5"/>
      <c r="P41" s="3"/>
      <c r="Q41" s="3"/>
      <c r="R41" s="5">
        <f t="shared" si="14"/>
        <v>153.29000000000002</v>
      </c>
      <c r="S41" s="5">
        <f t="shared" si="15"/>
        <v>0</v>
      </c>
      <c r="T41" s="5">
        <v>81</v>
      </c>
      <c r="U41" s="5">
        <v>0</v>
      </c>
      <c r="V41" s="5"/>
      <c r="W41" s="5"/>
      <c r="X41" s="5">
        <f t="shared" si="0"/>
        <v>234.29000000000002</v>
      </c>
      <c r="Y41" s="5">
        <f t="shared" si="0"/>
        <v>0</v>
      </c>
    </row>
    <row r="42" spans="1:25" ht="20.100000000000001" customHeight="1" x14ac:dyDescent="0.25">
      <c r="A42" s="14"/>
      <c r="B42" s="14"/>
      <c r="C42" s="15" t="s">
        <v>33</v>
      </c>
      <c r="D42" s="16" t="s">
        <v>64</v>
      </c>
      <c r="E42" s="5">
        <v>0</v>
      </c>
      <c r="F42" s="5">
        <v>0</v>
      </c>
      <c r="G42" s="5">
        <v>0</v>
      </c>
      <c r="H42" s="5">
        <v>0</v>
      </c>
      <c r="I42" s="5">
        <f>ROUND(G42/4,2)</f>
        <v>0</v>
      </c>
      <c r="J42" s="5">
        <f>ROUND(F42*2,2)</f>
        <v>0</v>
      </c>
      <c r="K42" s="5"/>
      <c r="L42" s="5"/>
      <c r="M42" s="5">
        <f t="shared" si="23"/>
        <v>0</v>
      </c>
      <c r="N42" s="5">
        <f t="shared" si="23"/>
        <v>0</v>
      </c>
      <c r="O42" s="5"/>
      <c r="P42" s="3"/>
      <c r="Q42" s="3"/>
      <c r="R42" s="5">
        <f t="shared" si="14"/>
        <v>0</v>
      </c>
      <c r="S42" s="5">
        <f t="shared" si="15"/>
        <v>0</v>
      </c>
      <c r="T42" s="5">
        <v>0</v>
      </c>
      <c r="U42" s="5">
        <v>0</v>
      </c>
      <c r="V42" s="5"/>
      <c r="W42" s="5"/>
      <c r="X42" s="5">
        <f t="shared" si="0"/>
        <v>0</v>
      </c>
      <c r="Y42" s="5">
        <f t="shared" si="0"/>
        <v>0</v>
      </c>
    </row>
    <row r="43" spans="1:25" s="20" customFormat="1" ht="20.100000000000001" customHeight="1" x14ac:dyDescent="0.25">
      <c r="A43" s="17">
        <v>12</v>
      </c>
      <c r="B43" s="15" t="s">
        <v>65</v>
      </c>
      <c r="C43" s="15" t="s">
        <v>33</v>
      </c>
      <c r="D43" s="18" t="s">
        <v>62</v>
      </c>
      <c r="E43" s="19">
        <f t="shared" ref="E43:Y43" si="24">+E40+E41+E42</f>
        <v>539</v>
      </c>
      <c r="F43" s="19">
        <f t="shared" si="24"/>
        <v>520</v>
      </c>
      <c r="G43" s="19">
        <f t="shared" si="24"/>
        <v>5824.2</v>
      </c>
      <c r="H43" s="19">
        <f t="shared" si="24"/>
        <v>5548</v>
      </c>
      <c r="I43" s="19">
        <f t="shared" si="24"/>
        <v>1456.05</v>
      </c>
      <c r="J43" s="19">
        <f t="shared" si="24"/>
        <v>1040</v>
      </c>
      <c r="K43" s="19">
        <f t="shared" si="24"/>
        <v>0</v>
      </c>
      <c r="L43" s="19">
        <f t="shared" si="24"/>
        <v>0</v>
      </c>
      <c r="M43" s="19">
        <f t="shared" si="24"/>
        <v>1995.05</v>
      </c>
      <c r="N43" s="19">
        <f t="shared" si="24"/>
        <v>1560</v>
      </c>
      <c r="O43" s="19">
        <f t="shared" si="24"/>
        <v>160</v>
      </c>
      <c r="P43" s="19">
        <f t="shared" si="24"/>
        <v>0</v>
      </c>
      <c r="Q43" s="19">
        <f t="shared" si="24"/>
        <v>0</v>
      </c>
      <c r="R43" s="19">
        <f t="shared" si="24"/>
        <v>1995.05</v>
      </c>
      <c r="S43" s="19">
        <f t="shared" si="24"/>
        <v>1720</v>
      </c>
      <c r="T43" s="19">
        <f t="shared" si="24"/>
        <v>1011</v>
      </c>
      <c r="U43" s="19">
        <f t="shared" si="24"/>
        <v>1110</v>
      </c>
      <c r="V43" s="19">
        <f t="shared" si="24"/>
        <v>0</v>
      </c>
      <c r="W43" s="19">
        <f t="shared" si="24"/>
        <v>0</v>
      </c>
      <c r="X43" s="19">
        <f t="shared" si="24"/>
        <v>3006.05</v>
      </c>
      <c r="Y43" s="19">
        <f t="shared" si="24"/>
        <v>2830</v>
      </c>
    </row>
    <row r="44" spans="1:25" ht="20.100000000000001" customHeight="1" x14ac:dyDescent="0.25">
      <c r="A44" s="1">
        <v>13</v>
      </c>
      <c r="B44" s="15" t="s">
        <v>66</v>
      </c>
      <c r="C44" s="15" t="s">
        <v>67</v>
      </c>
      <c r="D44" s="16" t="s">
        <v>68</v>
      </c>
      <c r="E44" s="5">
        <v>353</v>
      </c>
      <c r="F44" s="5">
        <v>74</v>
      </c>
      <c r="G44" s="5">
        <v>3676.53</v>
      </c>
      <c r="H44" s="5">
        <v>596</v>
      </c>
      <c r="I44" s="5">
        <f>ROUND(G44/4,2)</f>
        <v>919.13</v>
      </c>
      <c r="J44" s="5">
        <f>ROUND(F44*2,2)</f>
        <v>148</v>
      </c>
      <c r="K44" s="5"/>
      <c r="L44" s="5"/>
      <c r="M44" s="5">
        <f t="shared" ref="M44:N47" si="25">E44+I44+K44</f>
        <v>1272.1300000000001</v>
      </c>
      <c r="N44" s="5">
        <f t="shared" si="25"/>
        <v>222</v>
      </c>
      <c r="O44" s="5"/>
      <c r="P44" s="3"/>
      <c r="Q44" s="3"/>
      <c r="R44" s="5">
        <f t="shared" ref="R44:R106" si="26">M44+P44</f>
        <v>1272.1300000000001</v>
      </c>
      <c r="S44" s="5">
        <f t="shared" ref="S44:S106" si="27">N44+O44+Q44</f>
        <v>222</v>
      </c>
      <c r="T44" s="5">
        <v>640</v>
      </c>
      <c r="U44" s="5">
        <v>45</v>
      </c>
      <c r="V44" s="5"/>
      <c r="W44" s="5"/>
      <c r="X44" s="5">
        <f t="shared" si="0"/>
        <v>1912.13</v>
      </c>
      <c r="Y44" s="5">
        <f t="shared" si="0"/>
        <v>267</v>
      </c>
    </row>
    <row r="45" spans="1:25" ht="20.100000000000001" customHeight="1" x14ac:dyDescent="0.25">
      <c r="A45" s="1">
        <v>14</v>
      </c>
      <c r="B45" s="15" t="s">
        <v>69</v>
      </c>
      <c r="C45" s="15" t="s">
        <v>70</v>
      </c>
      <c r="D45" s="16" t="s">
        <v>71</v>
      </c>
      <c r="E45" s="5">
        <v>147</v>
      </c>
      <c r="F45" s="5">
        <v>18</v>
      </c>
      <c r="G45" s="5">
        <v>1565.9999999999998</v>
      </c>
      <c r="H45" s="5">
        <v>210</v>
      </c>
      <c r="I45" s="5">
        <f>ROUND(G45/4,2)</f>
        <v>391.5</v>
      </c>
      <c r="J45" s="5">
        <f>ROUND(F45*2,2)</f>
        <v>36</v>
      </c>
      <c r="K45" s="5"/>
      <c r="L45" s="5"/>
      <c r="M45" s="5">
        <f t="shared" si="25"/>
        <v>538.5</v>
      </c>
      <c r="N45" s="5">
        <f t="shared" si="25"/>
        <v>54</v>
      </c>
      <c r="O45" s="5"/>
      <c r="P45" s="3"/>
      <c r="Q45" s="3"/>
      <c r="R45" s="5">
        <f t="shared" si="26"/>
        <v>538.5</v>
      </c>
      <c r="S45" s="5">
        <f t="shared" si="27"/>
        <v>54</v>
      </c>
      <c r="T45" s="5">
        <v>260</v>
      </c>
      <c r="U45" s="5">
        <v>8.75</v>
      </c>
      <c r="V45" s="5"/>
      <c r="W45" s="5"/>
      <c r="X45" s="5">
        <f t="shared" si="0"/>
        <v>798.5</v>
      </c>
      <c r="Y45" s="5">
        <f t="shared" si="0"/>
        <v>62.75</v>
      </c>
    </row>
    <row r="46" spans="1:25" ht="20.100000000000001" customHeight="1" x14ac:dyDescent="0.25">
      <c r="A46" s="14"/>
      <c r="B46" s="25"/>
      <c r="C46" s="15" t="s">
        <v>33</v>
      </c>
      <c r="D46" s="16" t="s">
        <v>72</v>
      </c>
      <c r="E46" s="5">
        <v>99</v>
      </c>
      <c r="F46" s="5">
        <v>3</v>
      </c>
      <c r="G46" s="5">
        <v>1153.21</v>
      </c>
      <c r="H46" s="5">
        <v>177.5</v>
      </c>
      <c r="I46" s="5">
        <f>ROUND(G46/4,2)</f>
        <v>288.3</v>
      </c>
      <c r="J46" s="5">
        <f>ROUND(F46*2,2)</f>
        <v>6</v>
      </c>
      <c r="K46" s="5"/>
      <c r="L46" s="5">
        <v>87</v>
      </c>
      <c r="M46" s="5">
        <f t="shared" si="25"/>
        <v>387.3</v>
      </c>
      <c r="N46" s="5">
        <f t="shared" si="25"/>
        <v>96</v>
      </c>
      <c r="O46" s="5"/>
      <c r="P46" s="3"/>
      <c r="Q46" s="3"/>
      <c r="R46" s="5">
        <f t="shared" si="26"/>
        <v>387.3</v>
      </c>
      <c r="S46" s="5">
        <f t="shared" si="27"/>
        <v>96</v>
      </c>
      <c r="T46" s="5">
        <v>208</v>
      </c>
      <c r="U46" s="5">
        <v>105</v>
      </c>
      <c r="V46" s="5"/>
      <c r="W46" s="5">
        <v>45</v>
      </c>
      <c r="X46" s="5">
        <f t="shared" si="0"/>
        <v>595.29999999999995</v>
      </c>
      <c r="Y46" s="5">
        <f t="shared" si="0"/>
        <v>246</v>
      </c>
    </row>
    <row r="47" spans="1:25" ht="31.5" x14ac:dyDescent="0.25">
      <c r="A47" s="14"/>
      <c r="B47" s="14"/>
      <c r="C47" s="15" t="s">
        <v>33</v>
      </c>
      <c r="D47" s="22" t="s">
        <v>73</v>
      </c>
      <c r="E47" s="5">
        <v>112</v>
      </c>
      <c r="F47" s="5">
        <v>0</v>
      </c>
      <c r="G47" s="5">
        <v>957</v>
      </c>
      <c r="H47" s="5">
        <v>0</v>
      </c>
      <c r="I47" s="5">
        <f>ROUND(G47/4,2)</f>
        <v>239.25</v>
      </c>
      <c r="J47" s="5">
        <f>ROUND(F47*2,2)</f>
        <v>0</v>
      </c>
      <c r="K47" s="5"/>
      <c r="L47" s="5"/>
      <c r="M47" s="5">
        <f t="shared" si="25"/>
        <v>351.25</v>
      </c>
      <c r="N47" s="5">
        <f t="shared" si="25"/>
        <v>0</v>
      </c>
      <c r="O47" s="5"/>
      <c r="P47" s="3"/>
      <c r="Q47" s="3"/>
      <c r="R47" s="5">
        <f t="shared" si="26"/>
        <v>351.25</v>
      </c>
      <c r="S47" s="5">
        <f t="shared" si="27"/>
        <v>0</v>
      </c>
      <c r="T47" s="5">
        <v>160</v>
      </c>
      <c r="U47" s="5">
        <v>0</v>
      </c>
      <c r="V47" s="5"/>
      <c r="W47" s="5"/>
      <c r="X47" s="5">
        <f t="shared" si="0"/>
        <v>511.25</v>
      </c>
      <c r="Y47" s="5">
        <f t="shared" si="0"/>
        <v>0</v>
      </c>
    </row>
    <row r="48" spans="1:25" s="20" customFormat="1" ht="20.100000000000001" customHeight="1" x14ac:dyDescent="0.25">
      <c r="A48" s="17">
        <v>15</v>
      </c>
      <c r="B48" s="15" t="s">
        <v>74</v>
      </c>
      <c r="C48" s="15" t="s">
        <v>33</v>
      </c>
      <c r="D48" s="18" t="s">
        <v>72</v>
      </c>
      <c r="E48" s="19">
        <f t="shared" ref="E48:Y48" si="28">+E46+E47</f>
        <v>211</v>
      </c>
      <c r="F48" s="19">
        <f t="shared" si="28"/>
        <v>3</v>
      </c>
      <c r="G48" s="19">
        <f t="shared" si="28"/>
        <v>2110.21</v>
      </c>
      <c r="H48" s="19">
        <f t="shared" si="28"/>
        <v>177.5</v>
      </c>
      <c r="I48" s="19">
        <f t="shared" si="28"/>
        <v>527.54999999999995</v>
      </c>
      <c r="J48" s="19">
        <f t="shared" si="28"/>
        <v>6</v>
      </c>
      <c r="K48" s="19">
        <f t="shared" si="28"/>
        <v>0</v>
      </c>
      <c r="L48" s="19">
        <f t="shared" si="28"/>
        <v>87</v>
      </c>
      <c r="M48" s="19">
        <f t="shared" si="28"/>
        <v>738.55</v>
      </c>
      <c r="N48" s="19">
        <f t="shared" si="28"/>
        <v>96</v>
      </c>
      <c r="O48" s="19">
        <f t="shared" si="28"/>
        <v>0</v>
      </c>
      <c r="P48" s="19">
        <f t="shared" si="28"/>
        <v>0</v>
      </c>
      <c r="Q48" s="19">
        <f t="shared" si="28"/>
        <v>0</v>
      </c>
      <c r="R48" s="19">
        <f t="shared" si="28"/>
        <v>738.55</v>
      </c>
      <c r="S48" s="19">
        <f t="shared" si="28"/>
        <v>96</v>
      </c>
      <c r="T48" s="19">
        <f t="shared" si="28"/>
        <v>368</v>
      </c>
      <c r="U48" s="19">
        <f t="shared" si="28"/>
        <v>105</v>
      </c>
      <c r="V48" s="19">
        <f t="shared" si="28"/>
        <v>0</v>
      </c>
      <c r="W48" s="19">
        <f t="shared" si="28"/>
        <v>45</v>
      </c>
      <c r="X48" s="19">
        <f t="shared" si="28"/>
        <v>1106.55</v>
      </c>
      <c r="Y48" s="19">
        <f t="shared" si="28"/>
        <v>246</v>
      </c>
    </row>
    <row r="49" spans="1:25" ht="20.100000000000001" customHeight="1" x14ac:dyDescent="0.25">
      <c r="A49" s="14"/>
      <c r="B49" s="14"/>
      <c r="C49" s="15" t="s">
        <v>75</v>
      </c>
      <c r="D49" s="16" t="s">
        <v>76</v>
      </c>
      <c r="E49" s="5">
        <v>79</v>
      </c>
      <c r="F49" s="5">
        <v>7</v>
      </c>
      <c r="G49" s="5">
        <v>727.8</v>
      </c>
      <c r="H49" s="5">
        <v>229.45</v>
      </c>
      <c r="I49" s="5">
        <f>ROUND(G49/4,2)</f>
        <v>181.95</v>
      </c>
      <c r="J49" s="5">
        <f>ROUND(F49*2,2)</f>
        <v>14</v>
      </c>
      <c r="K49" s="5"/>
      <c r="L49" s="5"/>
      <c r="M49" s="5">
        <f>E49+I49+K49</f>
        <v>260.95</v>
      </c>
      <c r="N49" s="5">
        <f>F49+J49+L49</f>
        <v>21</v>
      </c>
      <c r="O49" s="5"/>
      <c r="P49" s="3"/>
      <c r="Q49" s="3">
        <v>38</v>
      </c>
      <c r="R49" s="5">
        <f t="shared" si="26"/>
        <v>260.95</v>
      </c>
      <c r="S49" s="5">
        <f t="shared" si="27"/>
        <v>59</v>
      </c>
      <c r="T49" s="5">
        <v>126</v>
      </c>
      <c r="U49" s="5">
        <v>0</v>
      </c>
      <c r="V49" s="5"/>
      <c r="W49" s="5"/>
      <c r="X49" s="5">
        <f t="shared" si="0"/>
        <v>386.95</v>
      </c>
      <c r="Y49" s="5">
        <f t="shared" si="0"/>
        <v>59</v>
      </c>
    </row>
    <row r="50" spans="1:25" ht="20.100000000000001" customHeight="1" x14ac:dyDescent="0.25">
      <c r="A50" s="14"/>
      <c r="B50" s="14"/>
      <c r="C50" s="15" t="s">
        <v>75</v>
      </c>
      <c r="D50" s="16" t="s">
        <v>77</v>
      </c>
      <c r="E50" s="5">
        <v>79</v>
      </c>
      <c r="F50" s="5">
        <v>0</v>
      </c>
      <c r="G50" s="5">
        <v>918.38</v>
      </c>
      <c r="H50" s="5">
        <v>0</v>
      </c>
      <c r="I50" s="5">
        <f>ROUND(G50/4,2)</f>
        <v>229.6</v>
      </c>
      <c r="J50" s="5">
        <f>ROUND(F50*2,2)</f>
        <v>0</v>
      </c>
      <c r="K50" s="5"/>
      <c r="L50" s="5"/>
      <c r="M50" s="5">
        <f>E50+I50+K50</f>
        <v>308.60000000000002</v>
      </c>
      <c r="N50" s="5">
        <f>F50+J50+L50</f>
        <v>0</v>
      </c>
      <c r="O50" s="5"/>
      <c r="P50" s="3"/>
      <c r="Q50" s="3"/>
      <c r="R50" s="5">
        <f t="shared" si="26"/>
        <v>308.60000000000002</v>
      </c>
      <c r="S50" s="5">
        <f t="shared" si="27"/>
        <v>0</v>
      </c>
      <c r="T50" s="5">
        <v>164</v>
      </c>
      <c r="U50" s="5">
        <v>0</v>
      </c>
      <c r="V50" s="5"/>
      <c r="W50" s="5"/>
      <c r="X50" s="5">
        <f t="shared" si="0"/>
        <v>472.6</v>
      </c>
      <c r="Y50" s="5">
        <f t="shared" si="0"/>
        <v>0</v>
      </c>
    </row>
    <row r="51" spans="1:25" s="20" customFormat="1" ht="20.100000000000001" customHeight="1" x14ac:dyDescent="0.25">
      <c r="A51" s="17">
        <v>16</v>
      </c>
      <c r="B51" s="15" t="s">
        <v>78</v>
      </c>
      <c r="C51" s="15" t="s">
        <v>75</v>
      </c>
      <c r="D51" s="18" t="s">
        <v>76</v>
      </c>
      <c r="E51" s="19">
        <f t="shared" ref="E51:Y51" si="29">+E49+E50</f>
        <v>158</v>
      </c>
      <c r="F51" s="19">
        <f t="shared" si="29"/>
        <v>7</v>
      </c>
      <c r="G51" s="19">
        <f t="shared" si="29"/>
        <v>1646.1799999999998</v>
      </c>
      <c r="H51" s="19">
        <f t="shared" si="29"/>
        <v>229.45</v>
      </c>
      <c r="I51" s="19">
        <f t="shared" si="29"/>
        <v>411.54999999999995</v>
      </c>
      <c r="J51" s="19">
        <f t="shared" si="29"/>
        <v>14</v>
      </c>
      <c r="K51" s="19">
        <f t="shared" si="29"/>
        <v>0</v>
      </c>
      <c r="L51" s="19">
        <f t="shared" si="29"/>
        <v>0</v>
      </c>
      <c r="M51" s="19">
        <f t="shared" si="29"/>
        <v>569.54999999999995</v>
      </c>
      <c r="N51" s="19">
        <f t="shared" si="29"/>
        <v>21</v>
      </c>
      <c r="O51" s="19">
        <f t="shared" si="29"/>
        <v>0</v>
      </c>
      <c r="P51" s="19">
        <f t="shared" si="29"/>
        <v>0</v>
      </c>
      <c r="Q51" s="19">
        <f t="shared" si="29"/>
        <v>38</v>
      </c>
      <c r="R51" s="19">
        <f t="shared" si="29"/>
        <v>569.54999999999995</v>
      </c>
      <c r="S51" s="19">
        <f t="shared" si="29"/>
        <v>59</v>
      </c>
      <c r="T51" s="19">
        <f t="shared" si="29"/>
        <v>290</v>
      </c>
      <c r="U51" s="19">
        <f t="shared" si="29"/>
        <v>0</v>
      </c>
      <c r="V51" s="19">
        <f t="shared" si="29"/>
        <v>0</v>
      </c>
      <c r="W51" s="19">
        <f t="shared" si="29"/>
        <v>0</v>
      </c>
      <c r="X51" s="19">
        <f t="shared" si="29"/>
        <v>859.55</v>
      </c>
      <c r="Y51" s="19">
        <f t="shared" si="29"/>
        <v>59</v>
      </c>
    </row>
    <row r="52" spans="1:25" ht="20.100000000000001" customHeight="1" x14ac:dyDescent="0.25">
      <c r="A52" s="14"/>
      <c r="B52" s="14"/>
      <c r="C52" s="15" t="s">
        <v>33</v>
      </c>
      <c r="D52" s="22" t="s">
        <v>79</v>
      </c>
      <c r="E52" s="5">
        <v>125</v>
      </c>
      <c r="F52" s="5">
        <v>61</v>
      </c>
      <c r="G52" s="5">
        <v>1262.24</v>
      </c>
      <c r="H52" s="5">
        <v>114.28</v>
      </c>
      <c r="I52" s="5">
        <f>ROUND(G52/4,2)</f>
        <v>315.56</v>
      </c>
      <c r="J52" s="5">
        <f>ROUND(F52*2,2)</f>
        <v>122</v>
      </c>
      <c r="K52" s="5"/>
      <c r="L52" s="5"/>
      <c r="M52" s="5">
        <f t="shared" ref="M52:N54" si="30">E52+I52+K52</f>
        <v>440.56</v>
      </c>
      <c r="N52" s="5">
        <f t="shared" si="30"/>
        <v>183</v>
      </c>
      <c r="O52" s="5"/>
      <c r="P52" s="3"/>
      <c r="Q52" s="3"/>
      <c r="R52" s="5">
        <f t="shared" si="26"/>
        <v>440.56</v>
      </c>
      <c r="S52" s="5">
        <f t="shared" si="27"/>
        <v>183</v>
      </c>
      <c r="T52" s="5">
        <v>204.78</v>
      </c>
      <c r="U52" s="5">
        <v>62.54</v>
      </c>
      <c r="V52" s="5"/>
      <c r="W52" s="5"/>
      <c r="X52" s="5">
        <f t="shared" si="0"/>
        <v>645.34</v>
      </c>
      <c r="Y52" s="5">
        <f t="shared" si="0"/>
        <v>245.54</v>
      </c>
    </row>
    <row r="53" spans="1:25" ht="31.5" x14ac:dyDescent="0.25">
      <c r="A53" s="14"/>
      <c r="B53" s="14"/>
      <c r="C53" s="15" t="s">
        <v>33</v>
      </c>
      <c r="D53" s="22" t="s">
        <v>80</v>
      </c>
      <c r="E53" s="5">
        <v>0</v>
      </c>
      <c r="F53" s="5">
        <v>0</v>
      </c>
      <c r="G53" s="5">
        <v>0</v>
      </c>
      <c r="H53" s="5">
        <v>0</v>
      </c>
      <c r="I53" s="5">
        <f>ROUND(G53/4,2)</f>
        <v>0</v>
      </c>
      <c r="J53" s="5">
        <f>ROUND(F53*2,2)</f>
        <v>0</v>
      </c>
      <c r="K53" s="5"/>
      <c r="L53" s="5"/>
      <c r="M53" s="5">
        <f t="shared" si="30"/>
        <v>0</v>
      </c>
      <c r="N53" s="5">
        <f t="shared" si="30"/>
        <v>0</v>
      </c>
      <c r="O53" s="5"/>
      <c r="P53" s="3"/>
      <c r="Q53" s="3"/>
      <c r="R53" s="5">
        <f t="shared" si="26"/>
        <v>0</v>
      </c>
      <c r="S53" s="5">
        <f t="shared" si="27"/>
        <v>0</v>
      </c>
      <c r="T53" s="5">
        <v>0</v>
      </c>
      <c r="U53" s="5">
        <v>0</v>
      </c>
      <c r="V53" s="5"/>
      <c r="W53" s="5"/>
      <c r="X53" s="5">
        <f t="shared" si="0"/>
        <v>0</v>
      </c>
      <c r="Y53" s="5">
        <f t="shared" si="0"/>
        <v>0</v>
      </c>
    </row>
    <row r="54" spans="1:25" ht="20.100000000000001" customHeight="1" x14ac:dyDescent="0.25">
      <c r="A54" s="14"/>
      <c r="B54" s="14"/>
      <c r="C54" s="15" t="s">
        <v>33</v>
      </c>
      <c r="D54" s="22" t="s">
        <v>81</v>
      </c>
      <c r="E54" s="5">
        <v>0</v>
      </c>
      <c r="F54" s="5">
        <v>0</v>
      </c>
      <c r="G54" s="5">
        <v>0</v>
      </c>
      <c r="H54" s="5">
        <v>0</v>
      </c>
      <c r="I54" s="5">
        <f>ROUND(G54/4,2)</f>
        <v>0</v>
      </c>
      <c r="J54" s="5">
        <f>ROUND(F54*2,2)</f>
        <v>0</v>
      </c>
      <c r="K54" s="5"/>
      <c r="L54" s="5"/>
      <c r="M54" s="5">
        <f t="shared" si="30"/>
        <v>0</v>
      </c>
      <c r="N54" s="5">
        <f t="shared" si="30"/>
        <v>0</v>
      </c>
      <c r="O54" s="5"/>
      <c r="P54" s="3"/>
      <c r="Q54" s="3"/>
      <c r="R54" s="5">
        <f t="shared" si="26"/>
        <v>0</v>
      </c>
      <c r="S54" s="5">
        <f t="shared" si="27"/>
        <v>0</v>
      </c>
      <c r="T54" s="5">
        <v>0</v>
      </c>
      <c r="U54" s="5">
        <v>0</v>
      </c>
      <c r="V54" s="5"/>
      <c r="W54" s="5"/>
      <c r="X54" s="5">
        <f t="shared" si="0"/>
        <v>0</v>
      </c>
      <c r="Y54" s="5">
        <f t="shared" si="0"/>
        <v>0</v>
      </c>
    </row>
    <row r="55" spans="1:25" s="20" customFormat="1" ht="20.100000000000001" customHeight="1" x14ac:dyDescent="0.25">
      <c r="A55" s="17">
        <v>17</v>
      </c>
      <c r="B55" s="15" t="s">
        <v>82</v>
      </c>
      <c r="C55" s="15" t="s">
        <v>33</v>
      </c>
      <c r="D55" s="18" t="s">
        <v>83</v>
      </c>
      <c r="E55" s="19">
        <f t="shared" ref="E55:Y55" si="31">+E52+E53+E54</f>
        <v>125</v>
      </c>
      <c r="F55" s="19">
        <f t="shared" si="31"/>
        <v>61</v>
      </c>
      <c r="G55" s="19">
        <f t="shared" si="31"/>
        <v>1262.24</v>
      </c>
      <c r="H55" s="19">
        <f t="shared" si="31"/>
        <v>114.28</v>
      </c>
      <c r="I55" s="19">
        <f t="shared" si="31"/>
        <v>315.56</v>
      </c>
      <c r="J55" s="19">
        <f t="shared" si="31"/>
        <v>122</v>
      </c>
      <c r="K55" s="19">
        <f t="shared" si="31"/>
        <v>0</v>
      </c>
      <c r="L55" s="19">
        <f t="shared" si="31"/>
        <v>0</v>
      </c>
      <c r="M55" s="19">
        <f t="shared" si="31"/>
        <v>440.56</v>
      </c>
      <c r="N55" s="19">
        <f t="shared" si="31"/>
        <v>183</v>
      </c>
      <c r="O55" s="19">
        <f t="shared" si="31"/>
        <v>0</v>
      </c>
      <c r="P55" s="19">
        <f t="shared" si="31"/>
        <v>0</v>
      </c>
      <c r="Q55" s="19">
        <f t="shared" si="31"/>
        <v>0</v>
      </c>
      <c r="R55" s="19">
        <f t="shared" si="31"/>
        <v>440.56</v>
      </c>
      <c r="S55" s="19">
        <f t="shared" si="31"/>
        <v>183</v>
      </c>
      <c r="T55" s="19">
        <f t="shared" si="31"/>
        <v>204.78</v>
      </c>
      <c r="U55" s="19">
        <f t="shared" si="31"/>
        <v>62.54</v>
      </c>
      <c r="V55" s="19">
        <f t="shared" si="31"/>
        <v>0</v>
      </c>
      <c r="W55" s="19">
        <f t="shared" si="31"/>
        <v>0</v>
      </c>
      <c r="X55" s="19">
        <f t="shared" si="31"/>
        <v>645.34</v>
      </c>
      <c r="Y55" s="19">
        <f t="shared" si="31"/>
        <v>245.54</v>
      </c>
    </row>
    <row r="56" spans="1:25" ht="20.100000000000001" customHeight="1" x14ac:dyDescent="0.25">
      <c r="A56" s="14"/>
      <c r="B56" s="14"/>
      <c r="C56" s="15" t="s">
        <v>84</v>
      </c>
      <c r="D56" s="16" t="s">
        <v>85</v>
      </c>
      <c r="E56" s="5">
        <v>102</v>
      </c>
      <c r="F56" s="5">
        <v>0</v>
      </c>
      <c r="G56" s="5">
        <v>1101.73</v>
      </c>
      <c r="H56" s="5">
        <v>55.33</v>
      </c>
      <c r="I56" s="5">
        <f>ROUND(G56/4,2)</f>
        <v>275.43</v>
      </c>
      <c r="J56" s="5">
        <f>ROUND(F56*2,2)</f>
        <v>0</v>
      </c>
      <c r="K56" s="5"/>
      <c r="L56" s="5"/>
      <c r="M56" s="5">
        <f>E56+I56+K56</f>
        <v>377.43</v>
      </c>
      <c r="N56" s="5">
        <f>F56+J56+L56</f>
        <v>0</v>
      </c>
      <c r="O56" s="16">
        <v>28</v>
      </c>
      <c r="P56" s="3"/>
      <c r="Q56" s="3"/>
      <c r="R56" s="5">
        <f t="shared" si="26"/>
        <v>377.43</v>
      </c>
      <c r="S56" s="5">
        <f t="shared" si="27"/>
        <v>28</v>
      </c>
      <c r="T56" s="5">
        <v>196</v>
      </c>
      <c r="U56" s="5">
        <v>0</v>
      </c>
      <c r="V56" s="5"/>
      <c r="W56" s="5"/>
      <c r="X56" s="5">
        <f t="shared" si="0"/>
        <v>573.43000000000006</v>
      </c>
      <c r="Y56" s="5">
        <f t="shared" si="0"/>
        <v>28</v>
      </c>
    </row>
    <row r="57" spans="1:25" ht="20.100000000000001" customHeight="1" x14ac:dyDescent="0.25">
      <c r="A57" s="14"/>
      <c r="B57" s="14"/>
      <c r="C57" s="15" t="s">
        <v>84</v>
      </c>
      <c r="D57" s="16" t="s">
        <v>86</v>
      </c>
      <c r="E57" s="5">
        <v>130</v>
      </c>
      <c r="F57" s="5">
        <v>0</v>
      </c>
      <c r="G57" s="5">
        <v>873.4799999999999</v>
      </c>
      <c r="H57" s="5">
        <v>0</v>
      </c>
      <c r="I57" s="5">
        <f>ROUND(G57/4,2)</f>
        <v>218.37</v>
      </c>
      <c r="J57" s="5">
        <f>ROUND(F57*2,2)</f>
        <v>0</v>
      </c>
      <c r="K57" s="5"/>
      <c r="L57" s="5"/>
      <c r="M57" s="5">
        <f>E57+I57+K57</f>
        <v>348.37</v>
      </c>
      <c r="N57" s="5">
        <f>F57+J57+L57</f>
        <v>0</v>
      </c>
      <c r="O57" s="5"/>
      <c r="P57" s="3"/>
      <c r="Q57" s="3"/>
      <c r="R57" s="5">
        <f t="shared" si="26"/>
        <v>348.37</v>
      </c>
      <c r="S57" s="5">
        <f t="shared" si="27"/>
        <v>0</v>
      </c>
      <c r="T57" s="5">
        <v>220</v>
      </c>
      <c r="U57" s="5">
        <v>0</v>
      </c>
      <c r="V57" s="5"/>
      <c r="W57" s="5"/>
      <c r="X57" s="5">
        <f t="shared" si="0"/>
        <v>568.37</v>
      </c>
      <c r="Y57" s="5">
        <f t="shared" si="0"/>
        <v>0</v>
      </c>
    </row>
    <row r="58" spans="1:25" s="20" customFormat="1" ht="20.100000000000001" customHeight="1" x14ac:dyDescent="0.25">
      <c r="A58" s="17">
        <v>18</v>
      </c>
      <c r="B58" s="15" t="s">
        <v>87</v>
      </c>
      <c r="C58" s="15" t="s">
        <v>84</v>
      </c>
      <c r="D58" s="18" t="s">
        <v>85</v>
      </c>
      <c r="E58" s="19">
        <f t="shared" ref="E58:Y58" si="32">+E56+E57</f>
        <v>232</v>
      </c>
      <c r="F58" s="19">
        <f t="shared" si="32"/>
        <v>0</v>
      </c>
      <c r="G58" s="19">
        <f t="shared" si="32"/>
        <v>1975.21</v>
      </c>
      <c r="H58" s="19">
        <f t="shared" si="32"/>
        <v>55.33</v>
      </c>
      <c r="I58" s="19">
        <f t="shared" si="32"/>
        <v>493.8</v>
      </c>
      <c r="J58" s="19">
        <f t="shared" si="32"/>
        <v>0</v>
      </c>
      <c r="K58" s="19">
        <f t="shared" si="32"/>
        <v>0</v>
      </c>
      <c r="L58" s="19">
        <f t="shared" si="32"/>
        <v>0</v>
      </c>
      <c r="M58" s="19">
        <f t="shared" si="32"/>
        <v>725.8</v>
      </c>
      <c r="N58" s="19">
        <f t="shared" si="32"/>
        <v>0</v>
      </c>
      <c r="O58" s="19">
        <f t="shared" si="32"/>
        <v>28</v>
      </c>
      <c r="P58" s="19">
        <f t="shared" si="32"/>
        <v>0</v>
      </c>
      <c r="Q58" s="19">
        <f t="shared" si="32"/>
        <v>0</v>
      </c>
      <c r="R58" s="19">
        <f t="shared" si="32"/>
        <v>725.8</v>
      </c>
      <c r="S58" s="19">
        <f t="shared" si="32"/>
        <v>28</v>
      </c>
      <c r="T58" s="19">
        <f t="shared" si="32"/>
        <v>416</v>
      </c>
      <c r="U58" s="19">
        <f t="shared" si="32"/>
        <v>0</v>
      </c>
      <c r="V58" s="19">
        <f t="shared" si="32"/>
        <v>0</v>
      </c>
      <c r="W58" s="19">
        <f t="shared" si="32"/>
        <v>0</v>
      </c>
      <c r="X58" s="19">
        <f t="shared" si="32"/>
        <v>1141.8000000000002</v>
      </c>
      <c r="Y58" s="19">
        <f t="shared" si="32"/>
        <v>28</v>
      </c>
    </row>
    <row r="59" spans="1:25" ht="20.100000000000001" customHeight="1" x14ac:dyDescent="0.25">
      <c r="A59" s="14"/>
      <c r="B59" s="14"/>
      <c r="C59" s="15" t="s">
        <v>88</v>
      </c>
      <c r="D59" s="16" t="s">
        <v>89</v>
      </c>
      <c r="E59" s="5">
        <v>207</v>
      </c>
      <c r="F59" s="5">
        <v>24</v>
      </c>
      <c r="G59" s="5">
        <v>2183.4</v>
      </c>
      <c r="H59" s="5">
        <v>252</v>
      </c>
      <c r="I59" s="5">
        <f>ROUND(G59/4,2)</f>
        <v>545.85</v>
      </c>
      <c r="J59" s="5">
        <f>ROUND(F59*2,2)</f>
        <v>48</v>
      </c>
      <c r="K59" s="5"/>
      <c r="L59" s="5"/>
      <c r="M59" s="5">
        <f>E59+I59+K59</f>
        <v>752.85</v>
      </c>
      <c r="N59" s="5">
        <f>F59+J59+L59</f>
        <v>72</v>
      </c>
      <c r="O59" s="5"/>
      <c r="P59" s="3"/>
      <c r="Q59" s="3"/>
      <c r="R59" s="5">
        <f t="shared" si="26"/>
        <v>752.85</v>
      </c>
      <c r="S59" s="5">
        <f t="shared" si="27"/>
        <v>72</v>
      </c>
      <c r="T59" s="5">
        <v>367.24</v>
      </c>
      <c r="U59" s="5">
        <v>42.4</v>
      </c>
      <c r="V59" s="5"/>
      <c r="W59" s="5">
        <v>100</v>
      </c>
      <c r="X59" s="5">
        <f t="shared" si="0"/>
        <v>1120.0900000000001</v>
      </c>
      <c r="Y59" s="5">
        <f t="shared" si="0"/>
        <v>214.4</v>
      </c>
    </row>
    <row r="60" spans="1:25" ht="20.100000000000001" customHeight="1" x14ac:dyDescent="0.25">
      <c r="A60" s="14"/>
      <c r="B60" s="14"/>
      <c r="C60" s="15" t="s">
        <v>88</v>
      </c>
      <c r="D60" s="22" t="s">
        <v>90</v>
      </c>
      <c r="E60" s="5">
        <v>300</v>
      </c>
      <c r="F60" s="5">
        <v>0</v>
      </c>
      <c r="G60" s="5">
        <v>3233.26</v>
      </c>
      <c r="H60" s="5">
        <v>0</v>
      </c>
      <c r="I60" s="5">
        <f>ROUND(G60/4,2)</f>
        <v>808.32</v>
      </c>
      <c r="J60" s="5">
        <f>ROUND(F60*2,2)</f>
        <v>0</v>
      </c>
      <c r="K60" s="5"/>
      <c r="L60" s="5"/>
      <c r="M60" s="5">
        <f>E60+I60+K60</f>
        <v>1108.3200000000002</v>
      </c>
      <c r="N60" s="5">
        <f>F60+J60+L60</f>
        <v>0</v>
      </c>
      <c r="O60" s="5"/>
      <c r="P60" s="3"/>
      <c r="Q60" s="3"/>
      <c r="R60" s="5">
        <f t="shared" si="26"/>
        <v>1108.3200000000002</v>
      </c>
      <c r="S60" s="5">
        <f t="shared" si="27"/>
        <v>0</v>
      </c>
      <c r="T60" s="5">
        <v>343.12</v>
      </c>
      <c r="U60" s="5">
        <v>0</v>
      </c>
      <c r="V60" s="5"/>
      <c r="W60" s="5"/>
      <c r="X60" s="5">
        <f t="shared" si="0"/>
        <v>1451.44</v>
      </c>
      <c r="Y60" s="5">
        <f t="shared" si="0"/>
        <v>0</v>
      </c>
    </row>
    <row r="61" spans="1:25" ht="20.100000000000001" customHeight="1" x14ac:dyDescent="0.25">
      <c r="A61" s="14"/>
      <c r="B61" s="14"/>
      <c r="C61" s="15"/>
      <c r="D61" s="22" t="s">
        <v>91</v>
      </c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3"/>
      <c r="Q61" s="3"/>
      <c r="R61" s="5">
        <f t="shared" si="26"/>
        <v>0</v>
      </c>
      <c r="S61" s="5">
        <f t="shared" si="27"/>
        <v>0</v>
      </c>
      <c r="T61" s="5">
        <v>227.78</v>
      </c>
      <c r="U61" s="5">
        <v>0</v>
      </c>
      <c r="V61" s="5"/>
      <c r="W61" s="5"/>
      <c r="X61" s="5">
        <f t="shared" si="0"/>
        <v>227.78</v>
      </c>
      <c r="Y61" s="5">
        <f t="shared" si="0"/>
        <v>0</v>
      </c>
    </row>
    <row r="62" spans="1:25" ht="20.100000000000001" customHeight="1" x14ac:dyDescent="0.25">
      <c r="A62" s="14"/>
      <c r="B62" s="14"/>
      <c r="C62" s="15"/>
      <c r="D62" s="22" t="s">
        <v>92</v>
      </c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3"/>
      <c r="Q62" s="3"/>
      <c r="R62" s="5">
        <f t="shared" si="26"/>
        <v>0</v>
      </c>
      <c r="S62" s="5">
        <f t="shared" si="27"/>
        <v>0</v>
      </c>
      <c r="T62" s="5">
        <v>0</v>
      </c>
      <c r="U62" s="5">
        <v>0</v>
      </c>
      <c r="V62" s="5"/>
      <c r="W62" s="5"/>
      <c r="X62" s="5">
        <f t="shared" si="0"/>
        <v>0</v>
      </c>
      <c r="Y62" s="5">
        <f t="shared" si="0"/>
        <v>0</v>
      </c>
    </row>
    <row r="63" spans="1:25" s="20" customFormat="1" ht="20.100000000000001" customHeight="1" x14ac:dyDescent="0.25">
      <c r="A63" s="17">
        <v>19</v>
      </c>
      <c r="B63" s="15" t="s">
        <v>93</v>
      </c>
      <c r="C63" s="15" t="s">
        <v>88</v>
      </c>
      <c r="D63" s="23" t="s">
        <v>89</v>
      </c>
      <c r="E63" s="19">
        <f>+E59+E60+E61+E62</f>
        <v>507</v>
      </c>
      <c r="F63" s="19">
        <f t="shared" ref="F63:Y63" si="33">+F59+F60+F61+F62</f>
        <v>24</v>
      </c>
      <c r="G63" s="19">
        <f t="shared" si="33"/>
        <v>5416.66</v>
      </c>
      <c r="H63" s="19">
        <f t="shared" si="33"/>
        <v>252</v>
      </c>
      <c r="I63" s="19">
        <f t="shared" si="33"/>
        <v>1354.17</v>
      </c>
      <c r="J63" s="19">
        <f t="shared" si="33"/>
        <v>48</v>
      </c>
      <c r="K63" s="19">
        <f t="shared" si="33"/>
        <v>0</v>
      </c>
      <c r="L63" s="19">
        <f t="shared" si="33"/>
        <v>0</v>
      </c>
      <c r="M63" s="19">
        <f t="shared" si="33"/>
        <v>1861.17</v>
      </c>
      <c r="N63" s="19">
        <f t="shared" si="33"/>
        <v>72</v>
      </c>
      <c r="O63" s="19">
        <f t="shared" si="33"/>
        <v>0</v>
      </c>
      <c r="P63" s="19">
        <f t="shared" si="33"/>
        <v>0</v>
      </c>
      <c r="Q63" s="19">
        <f t="shared" si="33"/>
        <v>0</v>
      </c>
      <c r="R63" s="19">
        <f t="shared" si="33"/>
        <v>1861.17</v>
      </c>
      <c r="S63" s="19">
        <f t="shared" si="33"/>
        <v>72</v>
      </c>
      <c r="T63" s="19">
        <f t="shared" si="33"/>
        <v>938.14</v>
      </c>
      <c r="U63" s="19">
        <f t="shared" si="33"/>
        <v>42.4</v>
      </c>
      <c r="V63" s="19">
        <f t="shared" si="33"/>
        <v>0</v>
      </c>
      <c r="W63" s="19">
        <f t="shared" si="33"/>
        <v>100</v>
      </c>
      <c r="X63" s="19">
        <f t="shared" si="33"/>
        <v>2799.3100000000004</v>
      </c>
      <c r="Y63" s="19">
        <f t="shared" si="33"/>
        <v>214.4</v>
      </c>
    </row>
    <row r="64" spans="1:25" ht="20.100000000000001" customHeight="1" x14ac:dyDescent="0.25">
      <c r="A64" s="14"/>
      <c r="B64" s="14"/>
      <c r="C64" s="15" t="s">
        <v>94</v>
      </c>
      <c r="D64" s="16" t="s">
        <v>95</v>
      </c>
      <c r="E64" s="5">
        <v>117</v>
      </c>
      <c r="F64" s="5">
        <v>22</v>
      </c>
      <c r="G64" s="5">
        <v>1238.4100000000001</v>
      </c>
      <c r="H64" s="5">
        <v>164.9</v>
      </c>
      <c r="I64" s="5">
        <f>ROUND(G64/4,2)</f>
        <v>309.60000000000002</v>
      </c>
      <c r="J64" s="5">
        <f>ROUND(F64*2,2)</f>
        <v>44</v>
      </c>
      <c r="K64" s="5"/>
      <c r="L64" s="5"/>
      <c r="M64" s="5">
        <f>E64+I64+K64</f>
        <v>426.6</v>
      </c>
      <c r="N64" s="5">
        <f>F64+J64+L64</f>
        <v>66</v>
      </c>
      <c r="O64" s="5"/>
      <c r="P64" s="3"/>
      <c r="Q64" s="3"/>
      <c r="R64" s="5">
        <f t="shared" si="26"/>
        <v>426.6</v>
      </c>
      <c r="S64" s="5">
        <f t="shared" si="27"/>
        <v>66</v>
      </c>
      <c r="T64" s="5">
        <v>220</v>
      </c>
      <c r="U64" s="5">
        <v>1.72</v>
      </c>
      <c r="V64" s="5"/>
      <c r="W64" s="5"/>
      <c r="X64" s="5">
        <f t="shared" si="0"/>
        <v>646.6</v>
      </c>
      <c r="Y64" s="5">
        <f t="shared" si="0"/>
        <v>67.72</v>
      </c>
    </row>
    <row r="65" spans="1:25" ht="20.100000000000001" customHeight="1" x14ac:dyDescent="0.25">
      <c r="A65" s="14"/>
      <c r="B65" s="14"/>
      <c r="C65" s="15" t="s">
        <v>94</v>
      </c>
      <c r="D65" s="16" t="s">
        <v>96</v>
      </c>
      <c r="E65" s="5">
        <v>113</v>
      </c>
      <c r="F65" s="5">
        <v>0</v>
      </c>
      <c r="G65" s="5">
        <v>1185</v>
      </c>
      <c r="H65" s="5">
        <v>0</v>
      </c>
      <c r="I65" s="5">
        <f>ROUND(G65/4,2)</f>
        <v>296.25</v>
      </c>
      <c r="J65" s="5">
        <f>ROUND(F65*2,2)</f>
        <v>0</v>
      </c>
      <c r="K65" s="5"/>
      <c r="L65" s="5"/>
      <c r="M65" s="5">
        <f>E65+I65+K65</f>
        <v>409.25</v>
      </c>
      <c r="N65" s="5">
        <f>F65+J65+L65</f>
        <v>0</v>
      </c>
      <c r="O65" s="5"/>
      <c r="P65" s="3"/>
      <c r="Q65" s="3"/>
      <c r="R65" s="5">
        <f t="shared" si="26"/>
        <v>409.25</v>
      </c>
      <c r="S65" s="5">
        <f t="shared" si="27"/>
        <v>0</v>
      </c>
      <c r="T65" s="5">
        <v>201</v>
      </c>
      <c r="U65" s="5">
        <v>0</v>
      </c>
      <c r="V65" s="5"/>
      <c r="W65" s="5"/>
      <c r="X65" s="5">
        <f t="shared" si="0"/>
        <v>610.25</v>
      </c>
      <c r="Y65" s="5">
        <f t="shared" si="0"/>
        <v>0</v>
      </c>
    </row>
    <row r="66" spans="1:25" s="20" customFormat="1" ht="20.100000000000001" customHeight="1" x14ac:dyDescent="0.25">
      <c r="A66" s="17">
        <v>20</v>
      </c>
      <c r="B66" s="15" t="s">
        <v>97</v>
      </c>
      <c r="C66" s="15" t="s">
        <v>94</v>
      </c>
      <c r="D66" s="18" t="s">
        <v>98</v>
      </c>
      <c r="E66" s="19">
        <f t="shared" ref="E66:Y66" si="34">+E64+E65</f>
        <v>230</v>
      </c>
      <c r="F66" s="19">
        <f t="shared" si="34"/>
        <v>22</v>
      </c>
      <c r="G66" s="19">
        <f t="shared" si="34"/>
        <v>2423.41</v>
      </c>
      <c r="H66" s="19">
        <f t="shared" si="34"/>
        <v>164.9</v>
      </c>
      <c r="I66" s="19">
        <f t="shared" si="34"/>
        <v>605.85</v>
      </c>
      <c r="J66" s="19">
        <f t="shared" si="34"/>
        <v>44</v>
      </c>
      <c r="K66" s="19">
        <f t="shared" si="34"/>
        <v>0</v>
      </c>
      <c r="L66" s="19">
        <f t="shared" si="34"/>
        <v>0</v>
      </c>
      <c r="M66" s="19">
        <f t="shared" si="34"/>
        <v>835.85</v>
      </c>
      <c r="N66" s="19">
        <f t="shared" si="34"/>
        <v>66</v>
      </c>
      <c r="O66" s="19">
        <f t="shared" si="34"/>
        <v>0</v>
      </c>
      <c r="P66" s="19">
        <f t="shared" si="34"/>
        <v>0</v>
      </c>
      <c r="Q66" s="19">
        <f t="shared" si="34"/>
        <v>0</v>
      </c>
      <c r="R66" s="19">
        <f t="shared" si="34"/>
        <v>835.85</v>
      </c>
      <c r="S66" s="19">
        <f t="shared" si="34"/>
        <v>66</v>
      </c>
      <c r="T66" s="19">
        <f t="shared" si="34"/>
        <v>421</v>
      </c>
      <c r="U66" s="19">
        <f t="shared" si="34"/>
        <v>1.72</v>
      </c>
      <c r="V66" s="19">
        <f t="shared" si="34"/>
        <v>0</v>
      </c>
      <c r="W66" s="19">
        <f t="shared" si="34"/>
        <v>0</v>
      </c>
      <c r="X66" s="19">
        <f t="shared" si="34"/>
        <v>1256.8499999999999</v>
      </c>
      <c r="Y66" s="19">
        <f t="shared" si="34"/>
        <v>67.72</v>
      </c>
    </row>
    <row r="67" spans="1:25" ht="20.100000000000001" customHeight="1" x14ac:dyDescent="0.25">
      <c r="A67" s="14"/>
      <c r="B67" s="14"/>
      <c r="C67" s="15" t="s">
        <v>99</v>
      </c>
      <c r="D67" s="16" t="s">
        <v>100</v>
      </c>
      <c r="E67" s="5">
        <v>146</v>
      </c>
      <c r="F67" s="5">
        <v>7</v>
      </c>
      <c r="G67" s="5">
        <v>1688.61528</v>
      </c>
      <c r="H67" s="5">
        <v>197.51000000000002</v>
      </c>
      <c r="I67" s="5">
        <f>ROUND(G67/4,2)</f>
        <v>422.15</v>
      </c>
      <c r="J67" s="5">
        <f>ROUND(F67*2,2)</f>
        <v>14</v>
      </c>
      <c r="K67" s="5"/>
      <c r="L67" s="5">
        <v>86</v>
      </c>
      <c r="M67" s="5">
        <f>E67+I67+K67</f>
        <v>568.15</v>
      </c>
      <c r="N67" s="5">
        <f>F67+J67+L67</f>
        <v>107</v>
      </c>
      <c r="O67" s="5"/>
      <c r="P67" s="3"/>
      <c r="Q67" s="3"/>
      <c r="R67" s="5">
        <f t="shared" si="26"/>
        <v>568.15</v>
      </c>
      <c r="S67" s="5">
        <f t="shared" si="27"/>
        <v>107</v>
      </c>
      <c r="T67" s="5">
        <v>310</v>
      </c>
      <c r="U67" s="5">
        <v>2</v>
      </c>
      <c r="V67" s="5"/>
      <c r="W67" s="5"/>
      <c r="X67" s="5">
        <f t="shared" si="0"/>
        <v>878.15</v>
      </c>
      <c r="Y67" s="5">
        <f t="shared" si="0"/>
        <v>109</v>
      </c>
    </row>
    <row r="68" spans="1:25" ht="20.100000000000001" customHeight="1" x14ac:dyDescent="0.25">
      <c r="A68" s="14"/>
      <c r="B68" s="14"/>
      <c r="C68" s="15" t="s">
        <v>99</v>
      </c>
      <c r="D68" s="16" t="s">
        <v>101</v>
      </c>
      <c r="E68" s="5">
        <v>28</v>
      </c>
      <c r="F68" s="5">
        <v>0</v>
      </c>
      <c r="G68" s="5">
        <v>330.63</v>
      </c>
      <c r="H68" s="5">
        <v>0</v>
      </c>
      <c r="I68" s="5">
        <f>ROUND(G68/4,2)</f>
        <v>82.66</v>
      </c>
      <c r="J68" s="5">
        <f>ROUND(F68*2,2)</f>
        <v>0</v>
      </c>
      <c r="K68" s="5"/>
      <c r="L68" s="5"/>
      <c r="M68" s="5">
        <f>E68+I68+K68</f>
        <v>110.66</v>
      </c>
      <c r="N68" s="5">
        <f>F68+J68+L68</f>
        <v>0</v>
      </c>
      <c r="O68" s="5"/>
      <c r="P68" s="3"/>
      <c r="Q68" s="3"/>
      <c r="R68" s="5">
        <f t="shared" si="26"/>
        <v>110.66</v>
      </c>
      <c r="S68" s="5">
        <f t="shared" si="27"/>
        <v>0</v>
      </c>
      <c r="T68" s="5">
        <v>56</v>
      </c>
      <c r="U68" s="5">
        <v>0</v>
      </c>
      <c r="V68" s="5"/>
      <c r="W68" s="5"/>
      <c r="X68" s="5">
        <f t="shared" ref="X68:Y131" si="35">R68+T68+V68</f>
        <v>166.66</v>
      </c>
      <c r="Y68" s="5">
        <f t="shared" si="35"/>
        <v>0</v>
      </c>
    </row>
    <row r="69" spans="1:25" s="20" customFormat="1" ht="20.100000000000001" customHeight="1" x14ac:dyDescent="0.25">
      <c r="A69" s="17">
        <v>21</v>
      </c>
      <c r="B69" s="15" t="s">
        <v>102</v>
      </c>
      <c r="C69" s="15" t="s">
        <v>99</v>
      </c>
      <c r="D69" s="18" t="s">
        <v>100</v>
      </c>
      <c r="E69" s="19">
        <f t="shared" ref="E69:Y69" si="36">+E67+E68</f>
        <v>174</v>
      </c>
      <c r="F69" s="19">
        <f t="shared" si="36"/>
        <v>7</v>
      </c>
      <c r="G69" s="19">
        <f t="shared" si="36"/>
        <v>2019.2452800000001</v>
      </c>
      <c r="H69" s="19">
        <f t="shared" si="36"/>
        <v>197.51000000000002</v>
      </c>
      <c r="I69" s="19">
        <f t="shared" si="36"/>
        <v>504.80999999999995</v>
      </c>
      <c r="J69" s="19">
        <f t="shared" si="36"/>
        <v>14</v>
      </c>
      <c r="K69" s="19">
        <f t="shared" si="36"/>
        <v>0</v>
      </c>
      <c r="L69" s="19">
        <f t="shared" si="36"/>
        <v>86</v>
      </c>
      <c r="M69" s="19">
        <f t="shared" si="36"/>
        <v>678.81</v>
      </c>
      <c r="N69" s="19">
        <f t="shared" si="36"/>
        <v>107</v>
      </c>
      <c r="O69" s="19">
        <f t="shared" si="36"/>
        <v>0</v>
      </c>
      <c r="P69" s="19">
        <f t="shared" si="36"/>
        <v>0</v>
      </c>
      <c r="Q69" s="19">
        <f t="shared" si="36"/>
        <v>0</v>
      </c>
      <c r="R69" s="19">
        <f t="shared" si="36"/>
        <v>678.81</v>
      </c>
      <c r="S69" s="19">
        <f t="shared" si="36"/>
        <v>107</v>
      </c>
      <c r="T69" s="19">
        <f t="shared" si="36"/>
        <v>366</v>
      </c>
      <c r="U69" s="19">
        <f t="shared" si="36"/>
        <v>2</v>
      </c>
      <c r="V69" s="19">
        <f t="shared" si="36"/>
        <v>0</v>
      </c>
      <c r="W69" s="19">
        <f t="shared" si="36"/>
        <v>0</v>
      </c>
      <c r="X69" s="19">
        <f t="shared" si="36"/>
        <v>1044.81</v>
      </c>
      <c r="Y69" s="19">
        <f t="shared" si="36"/>
        <v>109</v>
      </c>
    </row>
    <row r="70" spans="1:25" ht="20.100000000000001" customHeight="1" x14ac:dyDescent="0.25">
      <c r="A70" s="14"/>
      <c r="B70" s="14"/>
      <c r="C70" s="15" t="s">
        <v>103</v>
      </c>
      <c r="D70" s="16" t="s">
        <v>104</v>
      </c>
      <c r="E70" s="5">
        <v>92</v>
      </c>
      <c r="F70" s="5">
        <v>1</v>
      </c>
      <c r="G70" s="5">
        <v>1004.0400000000001</v>
      </c>
      <c r="H70" s="5">
        <v>145</v>
      </c>
      <c r="I70" s="5">
        <f>ROUND(G70/4,2)</f>
        <v>251.01</v>
      </c>
      <c r="J70" s="5">
        <f>ROUND(F70*2,2)</f>
        <v>2</v>
      </c>
      <c r="K70" s="5"/>
      <c r="L70" s="5">
        <v>13</v>
      </c>
      <c r="M70" s="5">
        <f>E70+I70+K70</f>
        <v>343.01</v>
      </c>
      <c r="N70" s="5">
        <f>F70+J70+L70</f>
        <v>16</v>
      </c>
      <c r="O70" s="5"/>
      <c r="P70" s="3"/>
      <c r="Q70" s="3"/>
      <c r="R70" s="5">
        <f t="shared" si="26"/>
        <v>343.01</v>
      </c>
      <c r="S70" s="5">
        <f t="shared" si="27"/>
        <v>16</v>
      </c>
      <c r="T70" s="5">
        <v>166</v>
      </c>
      <c r="U70" s="5">
        <v>2</v>
      </c>
      <c r="V70" s="5"/>
      <c r="W70" s="5"/>
      <c r="X70" s="5">
        <f t="shared" si="35"/>
        <v>509.01</v>
      </c>
      <c r="Y70" s="5">
        <f t="shared" si="35"/>
        <v>18</v>
      </c>
    </row>
    <row r="71" spans="1:25" ht="20.100000000000001" customHeight="1" x14ac:dyDescent="0.25">
      <c r="A71" s="14"/>
      <c r="B71" s="14"/>
      <c r="C71" s="15" t="s">
        <v>103</v>
      </c>
      <c r="D71" s="16" t="s">
        <v>105</v>
      </c>
      <c r="E71" s="5">
        <v>239</v>
      </c>
      <c r="F71" s="5">
        <v>0</v>
      </c>
      <c r="G71" s="5">
        <v>2727.69</v>
      </c>
      <c r="H71" s="5">
        <v>55</v>
      </c>
      <c r="I71" s="5">
        <f>ROUND(G71/4,2)</f>
        <v>681.92</v>
      </c>
      <c r="J71" s="5">
        <f>ROUND(F71*2,2)</f>
        <v>0</v>
      </c>
      <c r="K71" s="5"/>
      <c r="L71" s="5"/>
      <c r="M71" s="5">
        <f>E71+I71+K71</f>
        <v>920.92</v>
      </c>
      <c r="N71" s="5">
        <f>F71+J71+L71</f>
        <v>0</v>
      </c>
      <c r="O71" s="5"/>
      <c r="P71" s="3"/>
      <c r="Q71" s="3"/>
      <c r="R71" s="5">
        <f t="shared" si="26"/>
        <v>920.92</v>
      </c>
      <c r="S71" s="5">
        <f t="shared" si="27"/>
        <v>0</v>
      </c>
      <c r="T71" s="5">
        <v>486</v>
      </c>
      <c r="U71" s="5">
        <v>0</v>
      </c>
      <c r="V71" s="5"/>
      <c r="W71" s="5"/>
      <c r="X71" s="5">
        <f t="shared" si="35"/>
        <v>1406.92</v>
      </c>
      <c r="Y71" s="5">
        <f t="shared" si="35"/>
        <v>0</v>
      </c>
    </row>
    <row r="72" spans="1:25" s="20" customFormat="1" ht="20.100000000000001" customHeight="1" x14ac:dyDescent="0.25">
      <c r="A72" s="17">
        <v>22</v>
      </c>
      <c r="B72" s="15" t="s">
        <v>106</v>
      </c>
      <c r="C72" s="15" t="s">
        <v>103</v>
      </c>
      <c r="D72" s="27" t="s">
        <v>104</v>
      </c>
      <c r="E72" s="28">
        <f t="shared" ref="E72:Y72" si="37">+E70+E71</f>
        <v>331</v>
      </c>
      <c r="F72" s="28">
        <f t="shared" si="37"/>
        <v>1</v>
      </c>
      <c r="G72" s="28">
        <f t="shared" si="37"/>
        <v>3731.73</v>
      </c>
      <c r="H72" s="28">
        <f t="shared" si="37"/>
        <v>200</v>
      </c>
      <c r="I72" s="28">
        <f t="shared" si="37"/>
        <v>932.93</v>
      </c>
      <c r="J72" s="28">
        <f t="shared" si="37"/>
        <v>2</v>
      </c>
      <c r="K72" s="28">
        <f t="shared" si="37"/>
        <v>0</v>
      </c>
      <c r="L72" s="28">
        <f t="shared" si="37"/>
        <v>13</v>
      </c>
      <c r="M72" s="28">
        <f t="shared" si="37"/>
        <v>1263.9299999999998</v>
      </c>
      <c r="N72" s="28">
        <f t="shared" si="37"/>
        <v>16</v>
      </c>
      <c r="O72" s="28">
        <f t="shared" si="37"/>
        <v>0</v>
      </c>
      <c r="P72" s="28">
        <f t="shared" si="37"/>
        <v>0</v>
      </c>
      <c r="Q72" s="28">
        <f t="shared" si="37"/>
        <v>0</v>
      </c>
      <c r="R72" s="28">
        <f t="shared" si="37"/>
        <v>1263.9299999999998</v>
      </c>
      <c r="S72" s="28">
        <f t="shared" si="37"/>
        <v>16</v>
      </c>
      <c r="T72" s="28">
        <f t="shared" si="37"/>
        <v>652</v>
      </c>
      <c r="U72" s="28">
        <f t="shared" si="37"/>
        <v>2</v>
      </c>
      <c r="V72" s="28">
        <f t="shared" si="37"/>
        <v>0</v>
      </c>
      <c r="W72" s="28">
        <f t="shared" si="37"/>
        <v>0</v>
      </c>
      <c r="X72" s="28">
        <f t="shared" si="37"/>
        <v>1915.93</v>
      </c>
      <c r="Y72" s="28">
        <f t="shared" si="37"/>
        <v>18</v>
      </c>
    </row>
    <row r="73" spans="1:25" ht="20.100000000000001" customHeight="1" x14ac:dyDescent="0.25">
      <c r="A73" s="14"/>
      <c r="B73" s="14"/>
      <c r="C73" s="15" t="s">
        <v>88</v>
      </c>
      <c r="D73" s="16" t="s">
        <v>107</v>
      </c>
      <c r="E73" s="5">
        <v>256</v>
      </c>
      <c r="F73" s="5">
        <v>75</v>
      </c>
      <c r="G73" s="5">
        <v>2580.9499999999998</v>
      </c>
      <c r="H73" s="5">
        <v>432.75</v>
      </c>
      <c r="I73" s="5">
        <f>ROUND(G73/4,2)</f>
        <v>645.24</v>
      </c>
      <c r="J73" s="5">
        <f>ROUND(F73*2,2)</f>
        <v>150</v>
      </c>
      <c r="K73" s="5"/>
      <c r="L73" s="5"/>
      <c r="M73" s="5">
        <f t="shared" ref="M73:N75" si="38">E73+I73+K73</f>
        <v>901.24</v>
      </c>
      <c r="N73" s="5">
        <f t="shared" si="38"/>
        <v>225</v>
      </c>
      <c r="O73" s="5"/>
      <c r="P73" s="3"/>
      <c r="Q73" s="3"/>
      <c r="R73" s="5">
        <f t="shared" si="26"/>
        <v>901.24</v>
      </c>
      <c r="S73" s="5">
        <f t="shared" si="27"/>
        <v>225</v>
      </c>
      <c r="T73" s="5">
        <v>442</v>
      </c>
      <c r="U73" s="5">
        <v>165</v>
      </c>
      <c r="V73" s="5"/>
      <c r="W73" s="5"/>
      <c r="X73" s="5">
        <f t="shared" si="35"/>
        <v>1343.24</v>
      </c>
      <c r="Y73" s="5">
        <f t="shared" si="35"/>
        <v>390</v>
      </c>
    </row>
    <row r="74" spans="1:25" ht="20.100000000000001" customHeight="1" x14ac:dyDescent="0.25">
      <c r="A74" s="14"/>
      <c r="B74" s="14"/>
      <c r="C74" s="15" t="s">
        <v>88</v>
      </c>
      <c r="D74" s="22" t="s">
        <v>108</v>
      </c>
      <c r="E74" s="5">
        <v>214</v>
      </c>
      <c r="F74" s="5">
        <v>0</v>
      </c>
      <c r="G74" s="5">
        <v>2156.81</v>
      </c>
      <c r="H74" s="5">
        <v>0</v>
      </c>
      <c r="I74" s="5">
        <f>ROUND(G74/4,2)</f>
        <v>539.20000000000005</v>
      </c>
      <c r="J74" s="5">
        <f>ROUND(F74*2,2)</f>
        <v>0</v>
      </c>
      <c r="K74" s="5"/>
      <c r="L74" s="5"/>
      <c r="M74" s="5">
        <f t="shared" si="38"/>
        <v>753.2</v>
      </c>
      <c r="N74" s="5">
        <f t="shared" si="38"/>
        <v>0</v>
      </c>
      <c r="O74" s="5"/>
      <c r="P74" s="3"/>
      <c r="Q74" s="3"/>
      <c r="R74" s="5">
        <f t="shared" si="26"/>
        <v>753.2</v>
      </c>
      <c r="S74" s="5">
        <f t="shared" si="27"/>
        <v>0</v>
      </c>
      <c r="T74" s="5">
        <v>466</v>
      </c>
      <c r="U74" s="5">
        <v>0</v>
      </c>
      <c r="V74" s="5"/>
      <c r="W74" s="5"/>
      <c r="X74" s="5">
        <f t="shared" si="35"/>
        <v>1219.2</v>
      </c>
      <c r="Y74" s="5">
        <f t="shared" si="35"/>
        <v>0</v>
      </c>
    </row>
    <row r="75" spans="1:25" ht="20.100000000000001" customHeight="1" x14ac:dyDescent="0.25">
      <c r="A75" s="14"/>
      <c r="B75" s="14"/>
      <c r="C75" s="15" t="s">
        <v>88</v>
      </c>
      <c r="D75" s="16" t="s">
        <v>109</v>
      </c>
      <c r="E75" s="5">
        <v>81</v>
      </c>
      <c r="F75" s="5">
        <v>0</v>
      </c>
      <c r="G75" s="5">
        <v>688.0200000000001</v>
      </c>
      <c r="H75" s="5">
        <v>0</v>
      </c>
      <c r="I75" s="5">
        <f>ROUND(G75/4,2)</f>
        <v>172.01</v>
      </c>
      <c r="J75" s="5">
        <f>ROUND(F75*2,2)</f>
        <v>0</v>
      </c>
      <c r="K75" s="5"/>
      <c r="L75" s="5"/>
      <c r="M75" s="5">
        <f t="shared" si="38"/>
        <v>253.01</v>
      </c>
      <c r="N75" s="5">
        <f t="shared" si="38"/>
        <v>0</v>
      </c>
      <c r="O75" s="5"/>
      <c r="P75" s="3"/>
      <c r="Q75" s="3"/>
      <c r="R75" s="5">
        <f t="shared" si="26"/>
        <v>253.01</v>
      </c>
      <c r="S75" s="5">
        <f t="shared" si="27"/>
        <v>0</v>
      </c>
      <c r="T75" s="5">
        <v>153.88999999999999</v>
      </c>
      <c r="U75" s="5">
        <v>0</v>
      </c>
      <c r="V75" s="5"/>
      <c r="W75" s="5"/>
      <c r="X75" s="5">
        <f t="shared" si="35"/>
        <v>406.9</v>
      </c>
      <c r="Y75" s="5">
        <f t="shared" si="35"/>
        <v>0</v>
      </c>
    </row>
    <row r="76" spans="1:25" s="20" customFormat="1" ht="20.100000000000001" customHeight="1" x14ac:dyDescent="0.25">
      <c r="A76" s="17">
        <v>23</v>
      </c>
      <c r="B76" s="15" t="s">
        <v>110</v>
      </c>
      <c r="C76" s="15" t="s">
        <v>88</v>
      </c>
      <c r="D76" s="29" t="s">
        <v>107</v>
      </c>
      <c r="E76" s="19">
        <f t="shared" ref="E76:Y76" si="39">+E73+E74+E75</f>
        <v>551</v>
      </c>
      <c r="F76" s="19">
        <f t="shared" si="39"/>
        <v>75</v>
      </c>
      <c r="G76" s="19">
        <f t="shared" si="39"/>
        <v>5425.7800000000007</v>
      </c>
      <c r="H76" s="19">
        <f t="shared" si="39"/>
        <v>432.75</v>
      </c>
      <c r="I76" s="19">
        <f t="shared" si="39"/>
        <v>1356.45</v>
      </c>
      <c r="J76" s="19">
        <f t="shared" si="39"/>
        <v>150</v>
      </c>
      <c r="K76" s="19">
        <f t="shared" si="39"/>
        <v>0</v>
      </c>
      <c r="L76" s="19">
        <f t="shared" si="39"/>
        <v>0</v>
      </c>
      <c r="M76" s="19">
        <f t="shared" si="39"/>
        <v>1907.45</v>
      </c>
      <c r="N76" s="19">
        <f t="shared" si="39"/>
        <v>225</v>
      </c>
      <c r="O76" s="19">
        <f t="shared" si="39"/>
        <v>0</v>
      </c>
      <c r="P76" s="19">
        <f t="shared" si="39"/>
        <v>0</v>
      </c>
      <c r="Q76" s="19">
        <f t="shared" si="39"/>
        <v>0</v>
      </c>
      <c r="R76" s="19">
        <f t="shared" si="39"/>
        <v>1907.45</v>
      </c>
      <c r="S76" s="19">
        <f t="shared" si="39"/>
        <v>225</v>
      </c>
      <c r="T76" s="19">
        <f t="shared" si="39"/>
        <v>1061.8899999999999</v>
      </c>
      <c r="U76" s="19">
        <f t="shared" si="39"/>
        <v>165</v>
      </c>
      <c r="V76" s="19">
        <f t="shared" si="39"/>
        <v>0</v>
      </c>
      <c r="W76" s="19">
        <f t="shared" si="39"/>
        <v>0</v>
      </c>
      <c r="X76" s="19">
        <f t="shared" si="39"/>
        <v>2969.34</v>
      </c>
      <c r="Y76" s="19">
        <f t="shared" si="39"/>
        <v>390</v>
      </c>
    </row>
    <row r="77" spans="1:25" ht="20.100000000000001" customHeight="1" x14ac:dyDescent="0.25">
      <c r="A77" s="14"/>
      <c r="B77" s="14"/>
      <c r="C77" s="15" t="s">
        <v>88</v>
      </c>
      <c r="D77" s="16" t="s">
        <v>111</v>
      </c>
      <c r="E77" s="5">
        <v>333</v>
      </c>
      <c r="F77" s="5">
        <v>50</v>
      </c>
      <c r="G77" s="5">
        <v>3353.91</v>
      </c>
      <c r="H77" s="5">
        <v>628.91</v>
      </c>
      <c r="I77" s="5">
        <f>ROUND(G77/4,2)</f>
        <v>838.48</v>
      </c>
      <c r="J77" s="5">
        <f>ROUND(F77*2,2)</f>
        <v>100</v>
      </c>
      <c r="K77" s="5"/>
      <c r="L77" s="5"/>
      <c r="M77" s="5">
        <f t="shared" ref="M77:N79" si="40">E77+I77+K77</f>
        <v>1171.48</v>
      </c>
      <c r="N77" s="5">
        <f t="shared" si="40"/>
        <v>150</v>
      </c>
      <c r="O77" s="5"/>
      <c r="P77" s="3"/>
      <c r="Q77" s="3"/>
      <c r="R77" s="5">
        <f t="shared" si="26"/>
        <v>1171.48</v>
      </c>
      <c r="S77" s="5">
        <f t="shared" si="27"/>
        <v>150</v>
      </c>
      <c r="T77" s="5">
        <v>570</v>
      </c>
      <c r="U77" s="5">
        <v>320</v>
      </c>
      <c r="V77" s="5"/>
      <c r="W77" s="5"/>
      <c r="X77" s="5">
        <f t="shared" si="35"/>
        <v>1741.48</v>
      </c>
      <c r="Y77" s="5">
        <f t="shared" si="35"/>
        <v>470</v>
      </c>
    </row>
    <row r="78" spans="1:25" ht="20.100000000000001" customHeight="1" x14ac:dyDescent="0.25">
      <c r="A78" s="14"/>
      <c r="B78" s="14"/>
      <c r="C78" s="15" t="s">
        <v>88</v>
      </c>
      <c r="D78" s="16" t="s">
        <v>112</v>
      </c>
      <c r="E78" s="5">
        <v>319</v>
      </c>
      <c r="F78" s="5">
        <v>0</v>
      </c>
      <c r="G78" s="5">
        <v>3333.54</v>
      </c>
      <c r="H78" s="5">
        <v>0</v>
      </c>
      <c r="I78" s="5">
        <f>ROUND(G78/4,2)</f>
        <v>833.39</v>
      </c>
      <c r="J78" s="5">
        <f>ROUND(F78*2,2)</f>
        <v>0</v>
      </c>
      <c r="K78" s="5"/>
      <c r="L78" s="5"/>
      <c r="M78" s="5">
        <f t="shared" si="40"/>
        <v>1152.3899999999999</v>
      </c>
      <c r="N78" s="5">
        <f t="shared" si="40"/>
        <v>0</v>
      </c>
      <c r="O78" s="5"/>
      <c r="P78" s="3"/>
      <c r="Q78" s="3"/>
      <c r="R78" s="5">
        <f t="shared" si="26"/>
        <v>1152.3899999999999</v>
      </c>
      <c r="S78" s="5">
        <f t="shared" si="27"/>
        <v>0</v>
      </c>
      <c r="T78" s="5">
        <v>614</v>
      </c>
      <c r="U78" s="5">
        <v>0</v>
      </c>
      <c r="V78" s="5"/>
      <c r="W78" s="5"/>
      <c r="X78" s="5">
        <f t="shared" si="35"/>
        <v>1766.3899999999999</v>
      </c>
      <c r="Y78" s="5">
        <f t="shared" si="35"/>
        <v>0</v>
      </c>
    </row>
    <row r="79" spans="1:25" ht="20.100000000000001" customHeight="1" x14ac:dyDescent="0.25">
      <c r="A79" s="14"/>
      <c r="B79" s="14"/>
      <c r="C79" s="15" t="s">
        <v>88</v>
      </c>
      <c r="D79" s="16" t="s">
        <v>113</v>
      </c>
      <c r="E79" s="5">
        <v>0</v>
      </c>
      <c r="F79" s="5">
        <v>0</v>
      </c>
      <c r="G79" s="5">
        <v>0</v>
      </c>
      <c r="H79" s="5">
        <v>0</v>
      </c>
      <c r="I79" s="5">
        <f>ROUND(G79/4,2)</f>
        <v>0</v>
      </c>
      <c r="J79" s="5">
        <f>ROUND(F79*2,2)</f>
        <v>0</v>
      </c>
      <c r="K79" s="5"/>
      <c r="L79" s="5"/>
      <c r="M79" s="5">
        <f t="shared" si="40"/>
        <v>0</v>
      </c>
      <c r="N79" s="5">
        <f t="shared" si="40"/>
        <v>0</v>
      </c>
      <c r="O79" s="5"/>
      <c r="P79" s="3"/>
      <c r="Q79" s="3"/>
      <c r="R79" s="5">
        <f t="shared" si="26"/>
        <v>0</v>
      </c>
      <c r="S79" s="5">
        <f t="shared" si="27"/>
        <v>0</v>
      </c>
      <c r="T79" s="5">
        <v>0</v>
      </c>
      <c r="U79" s="5">
        <v>0</v>
      </c>
      <c r="V79" s="5"/>
      <c r="W79" s="5"/>
      <c r="X79" s="5">
        <f t="shared" si="35"/>
        <v>0</v>
      </c>
      <c r="Y79" s="5">
        <f t="shared" si="35"/>
        <v>0</v>
      </c>
    </row>
    <row r="80" spans="1:25" s="20" customFormat="1" ht="20.100000000000001" customHeight="1" x14ac:dyDescent="0.25">
      <c r="A80" s="17">
        <v>24</v>
      </c>
      <c r="B80" s="15" t="s">
        <v>114</v>
      </c>
      <c r="C80" s="15" t="s">
        <v>88</v>
      </c>
      <c r="D80" s="18" t="s">
        <v>111</v>
      </c>
      <c r="E80" s="19">
        <f t="shared" ref="E80:Y80" si="41">+E77+E78+E79</f>
        <v>652</v>
      </c>
      <c r="F80" s="19">
        <f t="shared" si="41"/>
        <v>50</v>
      </c>
      <c r="G80" s="19">
        <f t="shared" si="41"/>
        <v>6687.45</v>
      </c>
      <c r="H80" s="19">
        <f t="shared" si="41"/>
        <v>628.91</v>
      </c>
      <c r="I80" s="19">
        <f t="shared" si="41"/>
        <v>1671.87</v>
      </c>
      <c r="J80" s="19">
        <f t="shared" si="41"/>
        <v>100</v>
      </c>
      <c r="K80" s="19">
        <f t="shared" si="41"/>
        <v>0</v>
      </c>
      <c r="L80" s="19">
        <f t="shared" si="41"/>
        <v>0</v>
      </c>
      <c r="M80" s="19">
        <f t="shared" si="41"/>
        <v>2323.87</v>
      </c>
      <c r="N80" s="19">
        <f t="shared" si="41"/>
        <v>150</v>
      </c>
      <c r="O80" s="19">
        <f t="shared" si="41"/>
        <v>0</v>
      </c>
      <c r="P80" s="19">
        <f t="shared" si="41"/>
        <v>0</v>
      </c>
      <c r="Q80" s="19">
        <f t="shared" si="41"/>
        <v>0</v>
      </c>
      <c r="R80" s="19">
        <f t="shared" si="41"/>
        <v>2323.87</v>
      </c>
      <c r="S80" s="19">
        <f t="shared" si="41"/>
        <v>150</v>
      </c>
      <c r="T80" s="19">
        <f t="shared" si="41"/>
        <v>1184</v>
      </c>
      <c r="U80" s="19">
        <f t="shared" si="41"/>
        <v>320</v>
      </c>
      <c r="V80" s="19">
        <f t="shared" si="41"/>
        <v>0</v>
      </c>
      <c r="W80" s="19">
        <f t="shared" si="41"/>
        <v>0</v>
      </c>
      <c r="X80" s="19">
        <f t="shared" si="41"/>
        <v>3507.87</v>
      </c>
      <c r="Y80" s="19">
        <f t="shared" si="41"/>
        <v>470</v>
      </c>
    </row>
    <row r="81" spans="1:25" ht="20.100000000000001" customHeight="1" x14ac:dyDescent="0.25">
      <c r="A81" s="14"/>
      <c r="B81" s="14"/>
      <c r="C81" s="15" t="s">
        <v>115</v>
      </c>
      <c r="D81" s="16" t="s">
        <v>116</v>
      </c>
      <c r="E81" s="5">
        <v>240</v>
      </c>
      <c r="F81" s="5">
        <v>28</v>
      </c>
      <c r="G81" s="5">
        <v>2431</v>
      </c>
      <c r="H81" s="5">
        <v>383.17</v>
      </c>
      <c r="I81" s="5">
        <f>ROUND(G81/4,2)</f>
        <v>607.75</v>
      </c>
      <c r="J81" s="5">
        <f>ROUND(F81*2,2)</f>
        <v>56</v>
      </c>
      <c r="K81" s="5"/>
      <c r="L81" s="5"/>
      <c r="M81" s="5">
        <f>E81+I81+K81</f>
        <v>847.75</v>
      </c>
      <c r="N81" s="5">
        <f>F81+J81+L81</f>
        <v>84</v>
      </c>
      <c r="O81" s="16">
        <v>45</v>
      </c>
      <c r="P81" s="3"/>
      <c r="Q81" s="3"/>
      <c r="R81" s="5">
        <f t="shared" si="26"/>
        <v>847.75</v>
      </c>
      <c r="S81" s="5">
        <f t="shared" si="27"/>
        <v>129</v>
      </c>
      <c r="T81" s="5">
        <v>435</v>
      </c>
      <c r="U81" s="5">
        <v>45</v>
      </c>
      <c r="V81" s="5"/>
      <c r="W81" s="5"/>
      <c r="X81" s="5">
        <f t="shared" si="35"/>
        <v>1282.75</v>
      </c>
      <c r="Y81" s="5">
        <f t="shared" si="35"/>
        <v>174</v>
      </c>
    </row>
    <row r="82" spans="1:25" ht="20.100000000000001" customHeight="1" x14ac:dyDescent="0.25">
      <c r="A82" s="14"/>
      <c r="B82" s="14"/>
      <c r="C82" s="15" t="s">
        <v>115</v>
      </c>
      <c r="D82" s="16" t="s">
        <v>117</v>
      </c>
      <c r="E82" s="5">
        <v>174</v>
      </c>
      <c r="F82" s="5">
        <v>0</v>
      </c>
      <c r="G82" s="5">
        <v>1423.1700000000003</v>
      </c>
      <c r="H82" s="5">
        <v>0</v>
      </c>
      <c r="I82" s="5">
        <f>ROUND(G82/4,2)</f>
        <v>355.79</v>
      </c>
      <c r="J82" s="5">
        <f>ROUND(F82*2,2)</f>
        <v>0</v>
      </c>
      <c r="K82" s="5">
        <v>200</v>
      </c>
      <c r="L82" s="5"/>
      <c r="M82" s="5">
        <f>E82+I82+K82</f>
        <v>729.79</v>
      </c>
      <c r="N82" s="5">
        <f>F82+J82+L82</f>
        <v>0</v>
      </c>
      <c r="O82" s="5"/>
      <c r="P82" s="3"/>
      <c r="Q82" s="3"/>
      <c r="R82" s="5">
        <f t="shared" si="26"/>
        <v>729.79</v>
      </c>
      <c r="S82" s="5">
        <f t="shared" si="27"/>
        <v>0</v>
      </c>
      <c r="T82" s="5">
        <v>380</v>
      </c>
      <c r="U82" s="5">
        <v>0</v>
      </c>
      <c r="V82" s="5"/>
      <c r="W82" s="5"/>
      <c r="X82" s="5">
        <f t="shared" si="35"/>
        <v>1109.79</v>
      </c>
      <c r="Y82" s="5">
        <f t="shared" si="35"/>
        <v>0</v>
      </c>
    </row>
    <row r="83" spans="1:25" s="20" customFormat="1" ht="20.100000000000001" customHeight="1" x14ac:dyDescent="0.25">
      <c r="A83" s="17">
        <v>25</v>
      </c>
      <c r="B83" s="15" t="s">
        <v>118</v>
      </c>
      <c r="C83" s="15" t="s">
        <v>115</v>
      </c>
      <c r="D83" s="18" t="s">
        <v>116</v>
      </c>
      <c r="E83" s="19">
        <f t="shared" ref="E83:Y83" si="42">+E81+E82</f>
        <v>414</v>
      </c>
      <c r="F83" s="19">
        <f t="shared" si="42"/>
        <v>28</v>
      </c>
      <c r="G83" s="19">
        <f t="shared" si="42"/>
        <v>3854.17</v>
      </c>
      <c r="H83" s="19">
        <f t="shared" si="42"/>
        <v>383.17</v>
      </c>
      <c r="I83" s="19">
        <f t="shared" si="42"/>
        <v>963.54</v>
      </c>
      <c r="J83" s="19">
        <f t="shared" si="42"/>
        <v>56</v>
      </c>
      <c r="K83" s="19">
        <f t="shared" si="42"/>
        <v>200</v>
      </c>
      <c r="L83" s="19">
        <f t="shared" si="42"/>
        <v>0</v>
      </c>
      <c r="M83" s="19">
        <f t="shared" si="42"/>
        <v>1577.54</v>
      </c>
      <c r="N83" s="19">
        <f t="shared" si="42"/>
        <v>84</v>
      </c>
      <c r="O83" s="19">
        <f t="shared" si="42"/>
        <v>45</v>
      </c>
      <c r="P83" s="19">
        <f t="shared" si="42"/>
        <v>0</v>
      </c>
      <c r="Q83" s="19">
        <f t="shared" si="42"/>
        <v>0</v>
      </c>
      <c r="R83" s="19">
        <f t="shared" si="42"/>
        <v>1577.54</v>
      </c>
      <c r="S83" s="19">
        <f t="shared" si="42"/>
        <v>129</v>
      </c>
      <c r="T83" s="19">
        <f t="shared" si="42"/>
        <v>815</v>
      </c>
      <c r="U83" s="19">
        <f t="shared" si="42"/>
        <v>45</v>
      </c>
      <c r="V83" s="19">
        <f t="shared" si="42"/>
        <v>0</v>
      </c>
      <c r="W83" s="19">
        <f t="shared" si="42"/>
        <v>0</v>
      </c>
      <c r="X83" s="19">
        <f t="shared" si="42"/>
        <v>2392.54</v>
      </c>
      <c r="Y83" s="19">
        <f t="shared" si="42"/>
        <v>174</v>
      </c>
    </row>
    <row r="84" spans="1:25" ht="20.100000000000001" customHeight="1" x14ac:dyDescent="0.25">
      <c r="A84" s="14"/>
      <c r="B84" s="14"/>
      <c r="C84" s="15" t="s">
        <v>47</v>
      </c>
      <c r="D84" s="16" t="s">
        <v>119</v>
      </c>
      <c r="E84" s="5">
        <v>65</v>
      </c>
      <c r="F84" s="5">
        <v>0</v>
      </c>
      <c r="G84" s="5">
        <v>722.79000000000008</v>
      </c>
      <c r="H84" s="5">
        <v>0</v>
      </c>
      <c r="I84" s="5">
        <f>ROUND(G84/4,2)</f>
        <v>180.7</v>
      </c>
      <c r="J84" s="5">
        <f>ROUND(F84*2,2)</f>
        <v>0</v>
      </c>
      <c r="K84" s="5"/>
      <c r="L84" s="5">
        <v>26.42</v>
      </c>
      <c r="M84" s="5">
        <f>E84+I84+K84</f>
        <v>245.7</v>
      </c>
      <c r="N84" s="5">
        <f>F84+J84+L84</f>
        <v>26.42</v>
      </c>
      <c r="O84" s="5"/>
      <c r="P84" s="3"/>
      <c r="Q84" s="3"/>
      <c r="R84" s="5">
        <f t="shared" si="26"/>
        <v>245.7</v>
      </c>
      <c r="S84" s="5">
        <f t="shared" si="27"/>
        <v>26.42</v>
      </c>
      <c r="T84" s="5">
        <v>134</v>
      </c>
      <c r="U84" s="5">
        <v>0.25</v>
      </c>
      <c r="V84" s="5"/>
      <c r="W84" s="5"/>
      <c r="X84" s="5">
        <f t="shared" si="35"/>
        <v>379.7</v>
      </c>
      <c r="Y84" s="5">
        <f t="shared" si="35"/>
        <v>26.67</v>
      </c>
    </row>
    <row r="85" spans="1:25" ht="20.100000000000001" customHeight="1" x14ac:dyDescent="0.25">
      <c r="A85" s="14"/>
      <c r="B85" s="14"/>
      <c r="C85" s="15" t="s">
        <v>47</v>
      </c>
      <c r="D85" s="22" t="s">
        <v>120</v>
      </c>
      <c r="E85" s="5">
        <v>290</v>
      </c>
      <c r="F85" s="5">
        <v>0</v>
      </c>
      <c r="G85" s="5">
        <v>3187.63</v>
      </c>
      <c r="H85" s="5">
        <v>0</v>
      </c>
      <c r="I85" s="5">
        <f>ROUND(G85/4,2)</f>
        <v>796.91</v>
      </c>
      <c r="J85" s="5">
        <f>ROUND(F85*2,2)</f>
        <v>0</v>
      </c>
      <c r="K85" s="5"/>
      <c r="L85" s="5"/>
      <c r="M85" s="5">
        <f>E85+I85+K85</f>
        <v>1086.9099999999999</v>
      </c>
      <c r="N85" s="5">
        <f>F85+J85+L85</f>
        <v>0</v>
      </c>
      <c r="O85" s="5"/>
      <c r="P85" s="3"/>
      <c r="Q85" s="3"/>
      <c r="R85" s="5">
        <f t="shared" si="26"/>
        <v>1086.9099999999999</v>
      </c>
      <c r="S85" s="5">
        <f t="shared" si="27"/>
        <v>0</v>
      </c>
      <c r="T85" s="5">
        <v>556</v>
      </c>
      <c r="U85" s="5">
        <v>0</v>
      </c>
      <c r="V85" s="5"/>
      <c r="W85" s="5"/>
      <c r="X85" s="5">
        <f t="shared" si="35"/>
        <v>1642.9099999999999</v>
      </c>
      <c r="Y85" s="5">
        <f t="shared" si="35"/>
        <v>0</v>
      </c>
    </row>
    <row r="86" spans="1:25" s="20" customFormat="1" ht="20.100000000000001" customHeight="1" x14ac:dyDescent="0.25">
      <c r="A86" s="17">
        <v>26</v>
      </c>
      <c r="B86" s="15" t="s">
        <v>121</v>
      </c>
      <c r="C86" s="15" t="s">
        <v>47</v>
      </c>
      <c r="D86" s="18" t="s">
        <v>119</v>
      </c>
      <c r="E86" s="19">
        <f t="shared" ref="E86:Y86" si="43">+E84+E85</f>
        <v>355</v>
      </c>
      <c r="F86" s="19">
        <f t="shared" si="43"/>
        <v>0</v>
      </c>
      <c r="G86" s="19">
        <f t="shared" si="43"/>
        <v>3910.42</v>
      </c>
      <c r="H86" s="19">
        <f t="shared" si="43"/>
        <v>0</v>
      </c>
      <c r="I86" s="19">
        <f t="shared" si="43"/>
        <v>977.6099999999999</v>
      </c>
      <c r="J86" s="19">
        <f t="shared" si="43"/>
        <v>0</v>
      </c>
      <c r="K86" s="19">
        <f t="shared" si="43"/>
        <v>0</v>
      </c>
      <c r="L86" s="19">
        <f t="shared" si="43"/>
        <v>26.42</v>
      </c>
      <c r="M86" s="19">
        <f t="shared" si="43"/>
        <v>1332.61</v>
      </c>
      <c r="N86" s="19">
        <f t="shared" si="43"/>
        <v>26.42</v>
      </c>
      <c r="O86" s="19">
        <f t="shared" si="43"/>
        <v>0</v>
      </c>
      <c r="P86" s="19">
        <f t="shared" si="43"/>
        <v>0</v>
      </c>
      <c r="Q86" s="19">
        <f t="shared" si="43"/>
        <v>0</v>
      </c>
      <c r="R86" s="19">
        <f t="shared" si="43"/>
        <v>1332.61</v>
      </c>
      <c r="S86" s="19">
        <f t="shared" si="43"/>
        <v>26.42</v>
      </c>
      <c r="T86" s="19">
        <f t="shared" si="43"/>
        <v>690</v>
      </c>
      <c r="U86" s="19">
        <f t="shared" si="43"/>
        <v>0.25</v>
      </c>
      <c r="V86" s="19">
        <f t="shared" si="43"/>
        <v>0</v>
      </c>
      <c r="W86" s="19">
        <f t="shared" si="43"/>
        <v>0</v>
      </c>
      <c r="X86" s="19">
        <f t="shared" si="43"/>
        <v>2022.61</v>
      </c>
      <c r="Y86" s="19">
        <f t="shared" si="43"/>
        <v>26.67</v>
      </c>
    </row>
    <row r="87" spans="1:25" ht="20.100000000000001" customHeight="1" x14ac:dyDescent="0.25">
      <c r="A87" s="1">
        <v>27</v>
      </c>
      <c r="B87" s="15" t="s">
        <v>122</v>
      </c>
      <c r="C87" s="15" t="s">
        <v>123</v>
      </c>
      <c r="D87" s="16" t="s">
        <v>124</v>
      </c>
      <c r="E87" s="5">
        <v>107</v>
      </c>
      <c r="F87" s="5">
        <v>0</v>
      </c>
      <c r="G87" s="5">
        <v>1149.04</v>
      </c>
      <c r="H87" s="5">
        <v>110.35</v>
      </c>
      <c r="I87" s="5">
        <f>ROUND(G87/4,2)</f>
        <v>287.26</v>
      </c>
      <c r="J87" s="5">
        <f>ROUND(F87*2,2)</f>
        <v>0</v>
      </c>
      <c r="K87" s="5"/>
      <c r="L87" s="5"/>
      <c r="M87" s="5">
        <f>E87+I87+K87</f>
        <v>394.26</v>
      </c>
      <c r="N87" s="5">
        <f>F87+J87+L87</f>
        <v>0</v>
      </c>
      <c r="O87" s="5"/>
      <c r="P87" s="3"/>
      <c r="Q87" s="3"/>
      <c r="R87" s="5">
        <f t="shared" si="26"/>
        <v>394.26</v>
      </c>
      <c r="S87" s="5">
        <f t="shared" si="27"/>
        <v>0</v>
      </c>
      <c r="T87" s="5">
        <v>226</v>
      </c>
      <c r="U87" s="5">
        <v>0</v>
      </c>
      <c r="V87" s="5"/>
      <c r="W87" s="5"/>
      <c r="X87" s="5">
        <f t="shared" si="35"/>
        <v>620.26</v>
      </c>
      <c r="Y87" s="5">
        <f t="shared" si="35"/>
        <v>0</v>
      </c>
    </row>
    <row r="88" spans="1:25" ht="20.100000000000001" customHeight="1" x14ac:dyDescent="0.25">
      <c r="A88" s="1">
        <v>28</v>
      </c>
      <c r="B88" s="15" t="s">
        <v>125</v>
      </c>
      <c r="C88" s="15" t="s">
        <v>126</v>
      </c>
      <c r="D88" s="16" t="s">
        <v>127</v>
      </c>
      <c r="E88" s="5">
        <v>76</v>
      </c>
      <c r="F88" s="5">
        <v>0</v>
      </c>
      <c r="G88" s="5">
        <v>911.80296999999996</v>
      </c>
      <c r="H88" s="5">
        <v>0</v>
      </c>
      <c r="I88" s="5">
        <f>ROUND(G88/4,2)</f>
        <v>227.95</v>
      </c>
      <c r="J88" s="5">
        <f>ROUND(F88*2,2)</f>
        <v>0</v>
      </c>
      <c r="K88" s="5"/>
      <c r="L88" s="5"/>
      <c r="M88" s="5">
        <f>E88+I88+K88</f>
        <v>303.95</v>
      </c>
      <c r="N88" s="5">
        <f>F88+J88+L88</f>
        <v>0</v>
      </c>
      <c r="O88" s="5"/>
      <c r="P88" s="3"/>
      <c r="Q88" s="3"/>
      <c r="R88" s="5">
        <f t="shared" si="26"/>
        <v>303.95</v>
      </c>
      <c r="S88" s="5">
        <f t="shared" si="27"/>
        <v>0</v>
      </c>
      <c r="T88" s="5">
        <v>164</v>
      </c>
      <c r="U88" s="5">
        <v>0</v>
      </c>
      <c r="V88" s="5"/>
      <c r="W88" s="5"/>
      <c r="X88" s="5">
        <f t="shared" si="35"/>
        <v>467.95</v>
      </c>
      <c r="Y88" s="5">
        <f t="shared" si="35"/>
        <v>0</v>
      </c>
    </row>
    <row r="89" spans="1:25" s="34" customFormat="1" ht="20.100000000000001" customHeight="1" x14ac:dyDescent="0.25">
      <c r="A89" s="30"/>
      <c r="B89" s="31"/>
      <c r="C89" s="31"/>
      <c r="D89" s="32" t="s">
        <v>128</v>
      </c>
      <c r="E89" s="33">
        <f t="shared" ref="E89:Y89" si="44">+E6+E9+E12+E15+E26+E25+E24+E29+E33+E36+E39+E43+E44+E45+E48+E51+E55+E58+E63+E66+E69+E72+E76+E80+E83+E86+E87+E88</f>
        <v>10595</v>
      </c>
      <c r="F89" s="33">
        <f t="shared" si="44"/>
        <v>4863</v>
      </c>
      <c r="G89" s="33">
        <f t="shared" si="44"/>
        <v>113483.89568</v>
      </c>
      <c r="H89" s="33">
        <f t="shared" si="44"/>
        <v>51812.163269999997</v>
      </c>
      <c r="I89" s="33">
        <f t="shared" si="44"/>
        <v>28370.99</v>
      </c>
      <c r="J89" s="33">
        <f t="shared" si="44"/>
        <v>9726</v>
      </c>
      <c r="K89" s="33">
        <f t="shared" si="44"/>
        <v>330</v>
      </c>
      <c r="L89" s="33">
        <f t="shared" si="44"/>
        <v>712.42</v>
      </c>
      <c r="M89" s="33">
        <f t="shared" si="44"/>
        <v>39295.990000000005</v>
      </c>
      <c r="N89" s="33">
        <f t="shared" si="44"/>
        <v>15301.42</v>
      </c>
      <c r="O89" s="33">
        <f t="shared" si="44"/>
        <v>2358</v>
      </c>
      <c r="P89" s="33">
        <f t="shared" si="44"/>
        <v>150</v>
      </c>
      <c r="Q89" s="33">
        <f t="shared" si="44"/>
        <v>780</v>
      </c>
      <c r="R89" s="33">
        <f t="shared" si="44"/>
        <v>39445.990000000005</v>
      </c>
      <c r="S89" s="33">
        <f t="shared" si="44"/>
        <v>18439.419999999998</v>
      </c>
      <c r="T89" s="33">
        <f t="shared" si="44"/>
        <v>20445.48</v>
      </c>
      <c r="U89" s="33">
        <f t="shared" si="44"/>
        <v>9318.4399999999987</v>
      </c>
      <c r="V89" s="33">
        <f t="shared" si="44"/>
        <v>0</v>
      </c>
      <c r="W89" s="33">
        <f t="shared" si="44"/>
        <v>145</v>
      </c>
      <c r="X89" s="33">
        <f t="shared" si="44"/>
        <v>59891.469999999994</v>
      </c>
      <c r="Y89" s="33">
        <f t="shared" si="44"/>
        <v>27902.86</v>
      </c>
    </row>
    <row r="90" spans="1:25" ht="20.100000000000001" customHeight="1" x14ac:dyDescent="0.25">
      <c r="A90" s="1">
        <v>1</v>
      </c>
      <c r="B90" s="35" t="s">
        <v>129</v>
      </c>
      <c r="C90" s="35" t="s">
        <v>130</v>
      </c>
      <c r="D90" s="16" t="s">
        <v>131</v>
      </c>
      <c r="E90" s="5">
        <v>195</v>
      </c>
      <c r="F90" s="5">
        <v>25</v>
      </c>
      <c r="G90" s="5">
        <v>1879.4197599999998</v>
      </c>
      <c r="H90" s="5">
        <v>233.61006000000003</v>
      </c>
      <c r="I90" s="5">
        <f>ROUND(G90/4,2)</f>
        <v>469.85</v>
      </c>
      <c r="J90" s="5">
        <f>ROUND(F90*2,2)</f>
        <v>50</v>
      </c>
      <c r="K90" s="5"/>
      <c r="L90" s="5"/>
      <c r="M90" s="5">
        <f t="shared" ref="M90:N92" si="45">E90+I90+K90</f>
        <v>664.85</v>
      </c>
      <c r="N90" s="5">
        <f t="shared" si="45"/>
        <v>75</v>
      </c>
      <c r="O90" s="5"/>
      <c r="P90" s="3"/>
      <c r="Q90" s="3"/>
      <c r="R90" s="5">
        <f t="shared" si="26"/>
        <v>664.85</v>
      </c>
      <c r="S90" s="5">
        <f t="shared" si="27"/>
        <v>75</v>
      </c>
      <c r="T90" s="5">
        <v>340</v>
      </c>
      <c r="U90" s="5">
        <v>80</v>
      </c>
      <c r="V90" s="5"/>
      <c r="W90" s="5"/>
      <c r="X90" s="5">
        <f t="shared" si="35"/>
        <v>1004.85</v>
      </c>
      <c r="Y90" s="5">
        <f t="shared" si="35"/>
        <v>155</v>
      </c>
    </row>
    <row r="91" spans="1:25" ht="20.100000000000001" customHeight="1" x14ac:dyDescent="0.25">
      <c r="A91" s="14"/>
      <c r="B91" s="14"/>
      <c r="C91" s="15" t="s">
        <v>84</v>
      </c>
      <c r="D91" s="16" t="s">
        <v>132</v>
      </c>
      <c r="E91" s="5">
        <v>162</v>
      </c>
      <c r="F91" s="5">
        <v>26</v>
      </c>
      <c r="G91" s="5">
        <v>1774.52</v>
      </c>
      <c r="H91" s="5">
        <v>368.82</v>
      </c>
      <c r="I91" s="5">
        <f>ROUND(G91/4,2)</f>
        <v>443.63</v>
      </c>
      <c r="J91" s="5">
        <f>ROUND(F91*2,2)</f>
        <v>52</v>
      </c>
      <c r="K91" s="5"/>
      <c r="L91" s="5"/>
      <c r="M91" s="5">
        <f t="shared" si="45"/>
        <v>605.63</v>
      </c>
      <c r="N91" s="5">
        <f t="shared" si="45"/>
        <v>78</v>
      </c>
      <c r="O91" s="5"/>
      <c r="P91" s="3"/>
      <c r="Q91" s="3"/>
      <c r="R91" s="5">
        <f t="shared" si="26"/>
        <v>605.63</v>
      </c>
      <c r="S91" s="5">
        <f t="shared" si="27"/>
        <v>78</v>
      </c>
      <c r="T91" s="5">
        <v>280</v>
      </c>
      <c r="U91" s="5">
        <v>50</v>
      </c>
      <c r="V91" s="5"/>
      <c r="W91" s="5"/>
      <c r="X91" s="5">
        <f t="shared" si="35"/>
        <v>885.63</v>
      </c>
      <c r="Y91" s="5">
        <f t="shared" si="35"/>
        <v>128</v>
      </c>
    </row>
    <row r="92" spans="1:25" ht="20.100000000000001" customHeight="1" x14ac:dyDescent="0.25">
      <c r="A92" s="14"/>
      <c r="B92" s="14"/>
      <c r="C92" s="15" t="s">
        <v>84</v>
      </c>
      <c r="D92" s="16" t="s">
        <v>133</v>
      </c>
      <c r="E92" s="5">
        <v>39</v>
      </c>
      <c r="F92" s="5">
        <v>0</v>
      </c>
      <c r="G92" s="5">
        <v>577.66999999999996</v>
      </c>
      <c r="H92" s="5">
        <v>0</v>
      </c>
      <c r="I92" s="5">
        <f>ROUND(G92/4,2)</f>
        <v>144.41999999999999</v>
      </c>
      <c r="J92" s="5">
        <f>ROUND(F92*2,2)</f>
        <v>0</v>
      </c>
      <c r="K92" s="5"/>
      <c r="L92" s="5"/>
      <c r="M92" s="5">
        <f t="shared" si="45"/>
        <v>183.42</v>
      </c>
      <c r="N92" s="5">
        <f t="shared" si="45"/>
        <v>0</v>
      </c>
      <c r="O92" s="5"/>
      <c r="P92" s="3"/>
      <c r="Q92" s="3"/>
      <c r="R92" s="5">
        <f t="shared" si="26"/>
        <v>183.42</v>
      </c>
      <c r="S92" s="5">
        <f t="shared" si="27"/>
        <v>0</v>
      </c>
      <c r="T92" s="5">
        <v>200</v>
      </c>
      <c r="U92" s="5">
        <v>0</v>
      </c>
      <c r="V92" s="5"/>
      <c r="W92" s="5"/>
      <c r="X92" s="5">
        <f t="shared" si="35"/>
        <v>383.41999999999996</v>
      </c>
      <c r="Y92" s="5">
        <f t="shared" si="35"/>
        <v>0</v>
      </c>
    </row>
    <row r="93" spans="1:25" s="20" customFormat="1" ht="20.100000000000001" customHeight="1" x14ac:dyDescent="0.25">
      <c r="A93" s="17">
        <v>2</v>
      </c>
      <c r="B93" s="15" t="s">
        <v>134</v>
      </c>
      <c r="C93" s="15" t="s">
        <v>84</v>
      </c>
      <c r="D93" s="18" t="s">
        <v>132</v>
      </c>
      <c r="E93" s="28">
        <f t="shared" ref="E93:Y93" si="46">+E91+E92</f>
        <v>201</v>
      </c>
      <c r="F93" s="28">
        <f t="shared" si="46"/>
        <v>26</v>
      </c>
      <c r="G93" s="28">
        <f t="shared" si="46"/>
        <v>2352.19</v>
      </c>
      <c r="H93" s="28">
        <f t="shared" si="46"/>
        <v>368.82</v>
      </c>
      <c r="I93" s="28">
        <f t="shared" si="46"/>
        <v>588.04999999999995</v>
      </c>
      <c r="J93" s="28">
        <f t="shared" si="46"/>
        <v>52</v>
      </c>
      <c r="K93" s="28">
        <f t="shared" si="46"/>
        <v>0</v>
      </c>
      <c r="L93" s="28">
        <f t="shared" si="46"/>
        <v>0</v>
      </c>
      <c r="M93" s="28">
        <f t="shared" si="46"/>
        <v>789.05</v>
      </c>
      <c r="N93" s="28">
        <f t="shared" si="46"/>
        <v>78</v>
      </c>
      <c r="O93" s="28">
        <f t="shared" si="46"/>
        <v>0</v>
      </c>
      <c r="P93" s="28">
        <f t="shared" si="46"/>
        <v>0</v>
      </c>
      <c r="Q93" s="28">
        <f t="shared" si="46"/>
        <v>0</v>
      </c>
      <c r="R93" s="28">
        <f t="shared" si="46"/>
        <v>789.05</v>
      </c>
      <c r="S93" s="28">
        <f t="shared" si="46"/>
        <v>78</v>
      </c>
      <c r="T93" s="28">
        <f t="shared" si="46"/>
        <v>480</v>
      </c>
      <c r="U93" s="28">
        <f t="shared" si="46"/>
        <v>50</v>
      </c>
      <c r="V93" s="28">
        <f t="shared" si="46"/>
        <v>0</v>
      </c>
      <c r="W93" s="28">
        <f t="shared" si="46"/>
        <v>0</v>
      </c>
      <c r="X93" s="28">
        <f t="shared" si="46"/>
        <v>1269.05</v>
      </c>
      <c r="Y93" s="28">
        <f t="shared" si="46"/>
        <v>128</v>
      </c>
    </row>
    <row r="94" spans="1:25" ht="20.100000000000001" customHeight="1" x14ac:dyDescent="0.25">
      <c r="A94" s="1">
        <v>3</v>
      </c>
      <c r="B94" s="15" t="s">
        <v>135</v>
      </c>
      <c r="C94" s="15" t="s">
        <v>47</v>
      </c>
      <c r="D94" s="16" t="s">
        <v>136</v>
      </c>
      <c r="E94" s="5">
        <v>163</v>
      </c>
      <c r="F94" s="5">
        <v>37</v>
      </c>
      <c r="G94" s="5">
        <v>1859.4514899999999</v>
      </c>
      <c r="H94" s="5">
        <v>191.6</v>
      </c>
      <c r="I94" s="5">
        <f>ROUND(G94/4,2)</f>
        <v>464.86</v>
      </c>
      <c r="J94" s="5">
        <f>ROUND(F94*2,2)</f>
        <v>74</v>
      </c>
      <c r="K94" s="5"/>
      <c r="L94" s="5"/>
      <c r="M94" s="5">
        <f t="shared" ref="M94:N97" si="47">E94+I94+K94</f>
        <v>627.86</v>
      </c>
      <c r="N94" s="5">
        <f t="shared" si="47"/>
        <v>111</v>
      </c>
      <c r="O94" s="16">
        <v>50</v>
      </c>
      <c r="P94" s="3"/>
      <c r="Q94" s="3"/>
      <c r="R94" s="5">
        <f t="shared" si="26"/>
        <v>627.86</v>
      </c>
      <c r="S94" s="5">
        <f t="shared" si="27"/>
        <v>161</v>
      </c>
      <c r="T94" s="5">
        <v>316</v>
      </c>
      <c r="U94" s="5">
        <v>10</v>
      </c>
      <c r="V94" s="5"/>
      <c r="W94" s="5"/>
      <c r="X94" s="5">
        <f t="shared" si="35"/>
        <v>943.86</v>
      </c>
      <c r="Y94" s="5">
        <f t="shared" si="35"/>
        <v>171</v>
      </c>
    </row>
    <row r="95" spans="1:25" ht="20.100000000000001" customHeight="1" x14ac:dyDescent="0.25">
      <c r="A95" s="1">
        <v>4</v>
      </c>
      <c r="B95" s="15" t="s">
        <v>137</v>
      </c>
      <c r="C95" s="15" t="s">
        <v>138</v>
      </c>
      <c r="D95" s="16" t="s">
        <v>139</v>
      </c>
      <c r="E95" s="5">
        <v>67</v>
      </c>
      <c r="F95" s="5">
        <v>1</v>
      </c>
      <c r="G95" s="5">
        <v>799.22</v>
      </c>
      <c r="H95" s="5">
        <v>27.83</v>
      </c>
      <c r="I95" s="5">
        <f>ROUND(G95/4,2)</f>
        <v>199.81</v>
      </c>
      <c r="J95" s="5">
        <f>ROUND(F95*2,2)</f>
        <v>2</v>
      </c>
      <c r="K95" s="5"/>
      <c r="L95" s="5"/>
      <c r="M95" s="5">
        <f t="shared" si="47"/>
        <v>266.81</v>
      </c>
      <c r="N95" s="5">
        <f t="shared" si="47"/>
        <v>3</v>
      </c>
      <c r="O95" s="5"/>
      <c r="P95" s="3"/>
      <c r="Q95" s="3"/>
      <c r="R95" s="5">
        <f t="shared" si="26"/>
        <v>266.81</v>
      </c>
      <c r="S95" s="5">
        <f t="shared" si="27"/>
        <v>3</v>
      </c>
      <c r="T95" s="5">
        <v>145</v>
      </c>
      <c r="U95" s="5">
        <v>0</v>
      </c>
      <c r="V95" s="5"/>
      <c r="W95" s="5"/>
      <c r="X95" s="5">
        <f t="shared" si="35"/>
        <v>411.81</v>
      </c>
      <c r="Y95" s="5">
        <f t="shared" si="35"/>
        <v>3</v>
      </c>
    </row>
    <row r="96" spans="1:25" ht="20.100000000000001" customHeight="1" x14ac:dyDescent="0.25">
      <c r="A96" s="14"/>
      <c r="B96" s="14"/>
      <c r="C96" s="15" t="s">
        <v>140</v>
      </c>
      <c r="D96" s="16" t="s">
        <v>141</v>
      </c>
      <c r="E96" s="5">
        <v>297</v>
      </c>
      <c r="F96" s="5">
        <v>557</v>
      </c>
      <c r="G96" s="5">
        <v>3274.23</v>
      </c>
      <c r="H96" s="5">
        <v>4498.3500000000004</v>
      </c>
      <c r="I96" s="5">
        <f>ROUND(G96/4,2)</f>
        <v>818.56</v>
      </c>
      <c r="J96" s="5">
        <f>ROUND(F96*2,2)</f>
        <v>1114</v>
      </c>
      <c r="K96" s="5"/>
      <c r="L96" s="5"/>
      <c r="M96" s="5">
        <f t="shared" si="47"/>
        <v>1115.56</v>
      </c>
      <c r="N96" s="5">
        <f t="shared" si="47"/>
        <v>1671</v>
      </c>
      <c r="O96" s="5"/>
      <c r="P96" s="3"/>
      <c r="Q96" s="3"/>
      <c r="R96" s="5">
        <f t="shared" si="26"/>
        <v>1115.56</v>
      </c>
      <c r="S96" s="5">
        <f t="shared" si="27"/>
        <v>1671</v>
      </c>
      <c r="T96" s="5">
        <v>535</v>
      </c>
      <c r="U96" s="5">
        <v>676.47</v>
      </c>
      <c r="V96" s="5"/>
      <c r="W96" s="5"/>
      <c r="X96" s="5">
        <f t="shared" si="35"/>
        <v>1650.56</v>
      </c>
      <c r="Y96" s="5">
        <f t="shared" si="35"/>
        <v>2347.4700000000003</v>
      </c>
    </row>
    <row r="97" spans="1:25" ht="20.100000000000001" customHeight="1" x14ac:dyDescent="0.25">
      <c r="A97" s="14"/>
      <c r="B97" s="14"/>
      <c r="C97" s="15" t="s">
        <v>140</v>
      </c>
      <c r="D97" s="16" t="s">
        <v>142</v>
      </c>
      <c r="E97" s="5">
        <v>56</v>
      </c>
      <c r="F97" s="5">
        <v>0</v>
      </c>
      <c r="G97" s="5">
        <v>490.28</v>
      </c>
      <c r="H97" s="5">
        <v>0</v>
      </c>
      <c r="I97" s="5">
        <f>ROUND(G97/4,2)</f>
        <v>122.57</v>
      </c>
      <c r="J97" s="5">
        <f>ROUND(F97*2,2)</f>
        <v>0</v>
      </c>
      <c r="K97" s="5"/>
      <c r="L97" s="5"/>
      <c r="M97" s="5">
        <f t="shared" si="47"/>
        <v>178.57</v>
      </c>
      <c r="N97" s="5">
        <f t="shared" si="47"/>
        <v>0</v>
      </c>
      <c r="O97" s="5"/>
      <c r="P97" s="3"/>
      <c r="Q97" s="3"/>
      <c r="R97" s="5">
        <f t="shared" si="26"/>
        <v>178.57</v>
      </c>
      <c r="S97" s="5">
        <f t="shared" si="27"/>
        <v>0</v>
      </c>
      <c r="T97" s="5">
        <v>134</v>
      </c>
      <c r="U97" s="5">
        <v>0</v>
      </c>
      <c r="V97" s="5"/>
      <c r="W97" s="5"/>
      <c r="X97" s="5">
        <f t="shared" si="35"/>
        <v>312.57</v>
      </c>
      <c r="Y97" s="5">
        <f t="shared" si="35"/>
        <v>0</v>
      </c>
    </row>
    <row r="98" spans="1:25" s="20" customFormat="1" ht="20.100000000000001" customHeight="1" x14ac:dyDescent="0.25">
      <c r="A98" s="17">
        <v>5</v>
      </c>
      <c r="B98" s="15" t="s">
        <v>143</v>
      </c>
      <c r="C98" s="15" t="s">
        <v>140</v>
      </c>
      <c r="D98" s="23" t="s">
        <v>141</v>
      </c>
      <c r="E98" s="28">
        <f t="shared" ref="E98:Y98" si="48">+E96+E97</f>
        <v>353</v>
      </c>
      <c r="F98" s="28">
        <f t="shared" si="48"/>
        <v>557</v>
      </c>
      <c r="G98" s="28">
        <f t="shared" si="48"/>
        <v>3764.51</v>
      </c>
      <c r="H98" s="28">
        <f t="shared" si="48"/>
        <v>4498.3500000000004</v>
      </c>
      <c r="I98" s="28">
        <f t="shared" si="48"/>
        <v>941.12999999999988</v>
      </c>
      <c r="J98" s="28">
        <f t="shared" si="48"/>
        <v>1114</v>
      </c>
      <c r="K98" s="28">
        <f t="shared" si="48"/>
        <v>0</v>
      </c>
      <c r="L98" s="28">
        <f t="shared" si="48"/>
        <v>0</v>
      </c>
      <c r="M98" s="28">
        <f t="shared" si="48"/>
        <v>1294.1299999999999</v>
      </c>
      <c r="N98" s="28">
        <f t="shared" si="48"/>
        <v>1671</v>
      </c>
      <c r="O98" s="28">
        <f t="shared" si="48"/>
        <v>0</v>
      </c>
      <c r="P98" s="28">
        <f t="shared" si="48"/>
        <v>0</v>
      </c>
      <c r="Q98" s="28">
        <f t="shared" si="48"/>
        <v>0</v>
      </c>
      <c r="R98" s="28">
        <f t="shared" si="48"/>
        <v>1294.1299999999999</v>
      </c>
      <c r="S98" s="28">
        <f t="shared" si="48"/>
        <v>1671</v>
      </c>
      <c r="T98" s="28">
        <f t="shared" si="48"/>
        <v>669</v>
      </c>
      <c r="U98" s="28">
        <f t="shared" si="48"/>
        <v>676.47</v>
      </c>
      <c r="V98" s="28">
        <f t="shared" si="48"/>
        <v>0</v>
      </c>
      <c r="W98" s="28">
        <f t="shared" si="48"/>
        <v>0</v>
      </c>
      <c r="X98" s="28">
        <f t="shared" si="48"/>
        <v>1963.1299999999999</v>
      </c>
      <c r="Y98" s="28">
        <f t="shared" si="48"/>
        <v>2347.4700000000003</v>
      </c>
    </row>
    <row r="99" spans="1:25" ht="20.100000000000001" customHeight="1" x14ac:dyDescent="0.25">
      <c r="A99" s="14"/>
      <c r="B99" s="14"/>
      <c r="C99" s="15" t="s">
        <v>144</v>
      </c>
      <c r="D99" s="16" t="s">
        <v>145</v>
      </c>
      <c r="E99" s="5">
        <v>418</v>
      </c>
      <c r="F99" s="5">
        <v>363</v>
      </c>
      <c r="G99" s="5">
        <v>4278.07</v>
      </c>
      <c r="H99" s="5">
        <v>3602.67</v>
      </c>
      <c r="I99" s="5">
        <f>ROUND(G99/4,2)</f>
        <v>1069.52</v>
      </c>
      <c r="J99" s="5">
        <f>ROUND(F99*2,2)</f>
        <v>726</v>
      </c>
      <c r="K99" s="5"/>
      <c r="L99" s="5"/>
      <c r="M99" s="5">
        <f>E99+I99+K99</f>
        <v>1487.52</v>
      </c>
      <c r="N99" s="5">
        <f>F99+J99+L99</f>
        <v>1089</v>
      </c>
      <c r="O99" s="16">
        <v>400</v>
      </c>
      <c r="P99" s="3"/>
      <c r="Q99" s="3"/>
      <c r="R99" s="5">
        <f t="shared" si="26"/>
        <v>1487.52</v>
      </c>
      <c r="S99" s="5">
        <f t="shared" si="27"/>
        <v>1489</v>
      </c>
      <c r="T99" s="5">
        <v>850</v>
      </c>
      <c r="U99" s="5">
        <v>845</v>
      </c>
      <c r="V99" s="5"/>
      <c r="W99" s="5"/>
      <c r="X99" s="5">
        <f t="shared" si="35"/>
        <v>2337.52</v>
      </c>
      <c r="Y99" s="5">
        <f t="shared" si="35"/>
        <v>2334</v>
      </c>
    </row>
    <row r="100" spans="1:25" ht="20.100000000000001" customHeight="1" x14ac:dyDescent="0.25">
      <c r="A100" s="14"/>
      <c r="B100" s="14"/>
      <c r="C100" s="15" t="s">
        <v>144</v>
      </c>
      <c r="D100" s="16" t="s">
        <v>146</v>
      </c>
      <c r="E100" s="5">
        <v>74</v>
      </c>
      <c r="F100" s="5">
        <v>0</v>
      </c>
      <c r="G100" s="5">
        <v>709.98</v>
      </c>
      <c r="H100" s="5">
        <v>0</v>
      </c>
      <c r="I100" s="5">
        <f>ROUND(G100/4,2)</f>
        <v>177.5</v>
      </c>
      <c r="J100" s="5">
        <f>ROUND(F100*2,2)</f>
        <v>0</v>
      </c>
      <c r="K100" s="5"/>
      <c r="L100" s="5"/>
      <c r="M100" s="5">
        <f>E100+I100+K100</f>
        <v>251.5</v>
      </c>
      <c r="N100" s="5">
        <f>F100+J100+L100</f>
        <v>0</v>
      </c>
      <c r="O100" s="5"/>
      <c r="P100" s="3"/>
      <c r="Q100" s="3"/>
      <c r="R100" s="5">
        <f t="shared" si="26"/>
        <v>251.5</v>
      </c>
      <c r="S100" s="5">
        <f t="shared" si="27"/>
        <v>0</v>
      </c>
      <c r="T100" s="5">
        <v>136</v>
      </c>
      <c r="U100" s="5">
        <v>0</v>
      </c>
      <c r="V100" s="5"/>
      <c r="W100" s="5"/>
      <c r="X100" s="5">
        <f t="shared" si="35"/>
        <v>387.5</v>
      </c>
      <c r="Y100" s="5">
        <f t="shared" si="35"/>
        <v>0</v>
      </c>
    </row>
    <row r="101" spans="1:25" s="20" customFormat="1" ht="20.100000000000001" customHeight="1" x14ac:dyDescent="0.25">
      <c r="A101" s="17">
        <v>6</v>
      </c>
      <c r="B101" s="15" t="s">
        <v>147</v>
      </c>
      <c r="C101" s="15" t="s">
        <v>144</v>
      </c>
      <c r="D101" s="18" t="s">
        <v>145</v>
      </c>
      <c r="E101" s="28">
        <f t="shared" ref="E101:Y101" si="49">+E99+E100</f>
        <v>492</v>
      </c>
      <c r="F101" s="28">
        <f t="shared" si="49"/>
        <v>363</v>
      </c>
      <c r="G101" s="28">
        <f t="shared" si="49"/>
        <v>4988.0499999999993</v>
      </c>
      <c r="H101" s="28">
        <f t="shared" si="49"/>
        <v>3602.67</v>
      </c>
      <c r="I101" s="28">
        <f t="shared" si="49"/>
        <v>1247.02</v>
      </c>
      <c r="J101" s="28">
        <f t="shared" si="49"/>
        <v>726</v>
      </c>
      <c r="K101" s="28">
        <f t="shared" si="49"/>
        <v>0</v>
      </c>
      <c r="L101" s="28">
        <f t="shared" si="49"/>
        <v>0</v>
      </c>
      <c r="M101" s="28">
        <f t="shared" si="49"/>
        <v>1739.02</v>
      </c>
      <c r="N101" s="28">
        <f t="shared" si="49"/>
        <v>1089</v>
      </c>
      <c r="O101" s="28">
        <f t="shared" si="49"/>
        <v>400</v>
      </c>
      <c r="P101" s="28">
        <f t="shared" si="49"/>
        <v>0</v>
      </c>
      <c r="Q101" s="28">
        <f t="shared" si="49"/>
        <v>0</v>
      </c>
      <c r="R101" s="28">
        <f t="shared" si="49"/>
        <v>1739.02</v>
      </c>
      <c r="S101" s="28">
        <f t="shared" si="49"/>
        <v>1489</v>
      </c>
      <c r="T101" s="28">
        <f t="shared" si="49"/>
        <v>986</v>
      </c>
      <c r="U101" s="28">
        <f t="shared" si="49"/>
        <v>845</v>
      </c>
      <c r="V101" s="28">
        <f t="shared" si="49"/>
        <v>0</v>
      </c>
      <c r="W101" s="28">
        <f t="shared" si="49"/>
        <v>0</v>
      </c>
      <c r="X101" s="28">
        <f t="shared" si="49"/>
        <v>2725.02</v>
      </c>
      <c r="Y101" s="28">
        <f t="shared" si="49"/>
        <v>2334</v>
      </c>
    </row>
    <row r="102" spans="1:25" ht="20.100000000000001" customHeight="1" x14ac:dyDescent="0.25">
      <c r="A102" s="14"/>
      <c r="B102" s="14"/>
      <c r="C102" s="15" t="s">
        <v>140</v>
      </c>
      <c r="D102" s="16" t="s">
        <v>148</v>
      </c>
      <c r="E102" s="5">
        <v>218</v>
      </c>
      <c r="F102" s="5">
        <v>28</v>
      </c>
      <c r="G102" s="5">
        <v>2399.66</v>
      </c>
      <c r="H102" s="5">
        <v>182.95</v>
      </c>
      <c r="I102" s="5">
        <f>ROUND(G102/4,2)</f>
        <v>599.91999999999996</v>
      </c>
      <c r="J102" s="5">
        <f>ROUND(F102*2,2)</f>
        <v>56</v>
      </c>
      <c r="K102" s="5"/>
      <c r="L102" s="5">
        <v>25</v>
      </c>
      <c r="M102" s="5">
        <f>E102+I102+K102</f>
        <v>817.92</v>
      </c>
      <c r="N102" s="5">
        <f>F102+J102+L102</f>
        <v>109</v>
      </c>
      <c r="O102" s="16">
        <v>45</v>
      </c>
      <c r="P102" s="3"/>
      <c r="Q102" s="3"/>
      <c r="R102" s="5">
        <f t="shared" si="26"/>
        <v>817.92</v>
      </c>
      <c r="S102" s="5">
        <f t="shared" si="27"/>
        <v>154</v>
      </c>
      <c r="T102" s="5">
        <v>421</v>
      </c>
      <c r="U102" s="5">
        <v>42</v>
      </c>
      <c r="V102" s="5"/>
      <c r="W102" s="5"/>
      <c r="X102" s="5">
        <f t="shared" si="35"/>
        <v>1238.92</v>
      </c>
      <c r="Y102" s="5">
        <f t="shared" si="35"/>
        <v>196</v>
      </c>
    </row>
    <row r="103" spans="1:25" ht="20.100000000000001" customHeight="1" x14ac:dyDescent="0.25">
      <c r="A103" s="14"/>
      <c r="B103" s="14"/>
      <c r="C103" s="15" t="s">
        <v>140</v>
      </c>
      <c r="D103" s="16" t="s">
        <v>149</v>
      </c>
      <c r="E103" s="5">
        <v>31</v>
      </c>
      <c r="F103" s="5">
        <v>0</v>
      </c>
      <c r="G103" s="5">
        <v>254.65</v>
      </c>
      <c r="H103" s="5">
        <v>0</v>
      </c>
      <c r="I103" s="5">
        <f>ROUND(G103/4,2)</f>
        <v>63.66</v>
      </c>
      <c r="J103" s="5">
        <f>ROUND(F103*2,2)</f>
        <v>0</v>
      </c>
      <c r="K103" s="5"/>
      <c r="L103" s="5"/>
      <c r="M103" s="5">
        <f>E103+I103+K103</f>
        <v>94.66</v>
      </c>
      <c r="N103" s="5">
        <f>F103+J103+L103</f>
        <v>0</v>
      </c>
      <c r="O103" s="5"/>
      <c r="P103" s="3"/>
      <c r="Q103" s="3"/>
      <c r="R103" s="5">
        <f t="shared" si="26"/>
        <v>94.66</v>
      </c>
      <c r="S103" s="5">
        <f t="shared" si="27"/>
        <v>0</v>
      </c>
      <c r="T103" s="5">
        <v>54</v>
      </c>
      <c r="U103" s="5">
        <v>0</v>
      </c>
      <c r="V103" s="5"/>
      <c r="W103" s="5"/>
      <c r="X103" s="5">
        <f t="shared" si="35"/>
        <v>148.66</v>
      </c>
      <c r="Y103" s="5">
        <f t="shared" si="35"/>
        <v>0</v>
      </c>
    </row>
    <row r="104" spans="1:25" s="20" customFormat="1" ht="20.100000000000001" customHeight="1" x14ac:dyDescent="0.25">
      <c r="A104" s="17">
        <v>7</v>
      </c>
      <c r="B104" s="15" t="s">
        <v>150</v>
      </c>
      <c r="C104" s="15" t="s">
        <v>140</v>
      </c>
      <c r="D104" s="18" t="s">
        <v>148</v>
      </c>
      <c r="E104" s="28">
        <f t="shared" ref="E104:Y104" si="50">+E102+E103</f>
        <v>249</v>
      </c>
      <c r="F104" s="28">
        <f t="shared" si="50"/>
        <v>28</v>
      </c>
      <c r="G104" s="28">
        <f t="shared" si="50"/>
        <v>2654.31</v>
      </c>
      <c r="H104" s="28">
        <f t="shared" si="50"/>
        <v>182.95</v>
      </c>
      <c r="I104" s="28">
        <f t="shared" si="50"/>
        <v>663.57999999999993</v>
      </c>
      <c r="J104" s="28">
        <f t="shared" si="50"/>
        <v>56</v>
      </c>
      <c r="K104" s="28">
        <f t="shared" si="50"/>
        <v>0</v>
      </c>
      <c r="L104" s="28">
        <f t="shared" si="50"/>
        <v>25</v>
      </c>
      <c r="M104" s="28">
        <f t="shared" si="50"/>
        <v>912.57999999999993</v>
      </c>
      <c r="N104" s="28">
        <f t="shared" si="50"/>
        <v>109</v>
      </c>
      <c r="O104" s="28">
        <f t="shared" si="50"/>
        <v>45</v>
      </c>
      <c r="P104" s="28">
        <f t="shared" si="50"/>
        <v>0</v>
      </c>
      <c r="Q104" s="28">
        <f t="shared" si="50"/>
        <v>0</v>
      </c>
      <c r="R104" s="28">
        <f t="shared" si="50"/>
        <v>912.57999999999993</v>
      </c>
      <c r="S104" s="28">
        <f t="shared" si="50"/>
        <v>154</v>
      </c>
      <c r="T104" s="28">
        <f t="shared" si="50"/>
        <v>475</v>
      </c>
      <c r="U104" s="28">
        <f t="shared" si="50"/>
        <v>42</v>
      </c>
      <c r="V104" s="28">
        <f t="shared" si="50"/>
        <v>0</v>
      </c>
      <c r="W104" s="28">
        <f t="shared" si="50"/>
        <v>0</v>
      </c>
      <c r="X104" s="28">
        <f t="shared" si="50"/>
        <v>1387.5800000000002</v>
      </c>
      <c r="Y104" s="28">
        <f t="shared" si="50"/>
        <v>196</v>
      </c>
    </row>
    <row r="105" spans="1:25" ht="20.100000000000001" customHeight="1" x14ac:dyDescent="0.25">
      <c r="A105" s="14"/>
      <c r="B105" s="14"/>
      <c r="C105" s="15" t="s">
        <v>99</v>
      </c>
      <c r="D105" s="16" t="s">
        <v>151</v>
      </c>
      <c r="E105" s="5">
        <v>675</v>
      </c>
      <c r="F105" s="5">
        <v>600</v>
      </c>
      <c r="G105" s="5">
        <v>7329.31</v>
      </c>
      <c r="H105" s="5">
        <v>5953</v>
      </c>
      <c r="I105" s="5">
        <f>ROUND(G105/4,2)</f>
        <v>1832.33</v>
      </c>
      <c r="J105" s="5">
        <f>ROUND(F105*2,2)</f>
        <v>1200</v>
      </c>
      <c r="K105" s="5"/>
      <c r="L105" s="5"/>
      <c r="M105" s="5">
        <f>E105+I105+K105</f>
        <v>2507.33</v>
      </c>
      <c r="N105" s="5">
        <f>F105+J105+L105</f>
        <v>1800</v>
      </c>
      <c r="O105" s="5"/>
      <c r="P105" s="3"/>
      <c r="Q105" s="3"/>
      <c r="R105" s="5">
        <f t="shared" si="26"/>
        <v>2507.33</v>
      </c>
      <c r="S105" s="5">
        <f t="shared" si="27"/>
        <v>1800</v>
      </c>
      <c r="T105" s="5">
        <v>1300</v>
      </c>
      <c r="U105" s="5">
        <v>1000</v>
      </c>
      <c r="V105" s="5"/>
      <c r="W105" s="5"/>
      <c r="X105" s="5">
        <f t="shared" si="35"/>
        <v>3807.33</v>
      </c>
      <c r="Y105" s="5">
        <f t="shared" si="35"/>
        <v>2800</v>
      </c>
    </row>
    <row r="106" spans="1:25" ht="20.100000000000001" customHeight="1" x14ac:dyDescent="0.25">
      <c r="A106" s="14"/>
      <c r="B106" s="14"/>
      <c r="C106" s="15" t="s">
        <v>99</v>
      </c>
      <c r="D106" s="16" t="s">
        <v>152</v>
      </c>
      <c r="E106" s="5">
        <v>165</v>
      </c>
      <c r="F106" s="5">
        <v>0</v>
      </c>
      <c r="G106" s="5">
        <v>2115.6000000000004</v>
      </c>
      <c r="H106" s="5">
        <v>0</v>
      </c>
      <c r="I106" s="5">
        <f>ROUND(G106/4,2)</f>
        <v>528.9</v>
      </c>
      <c r="J106" s="5">
        <f>ROUND(F106*2,2)</f>
        <v>0</v>
      </c>
      <c r="K106" s="5"/>
      <c r="L106" s="5"/>
      <c r="M106" s="5">
        <f>E106+I106+K106</f>
        <v>693.9</v>
      </c>
      <c r="N106" s="5">
        <f>F106+J106+L106</f>
        <v>0</v>
      </c>
      <c r="O106" s="5"/>
      <c r="P106" s="3"/>
      <c r="Q106" s="3"/>
      <c r="R106" s="5">
        <f t="shared" si="26"/>
        <v>693.9</v>
      </c>
      <c r="S106" s="5">
        <f t="shared" si="27"/>
        <v>0</v>
      </c>
      <c r="T106" s="5">
        <v>505.04</v>
      </c>
      <c r="U106" s="5">
        <v>0</v>
      </c>
      <c r="V106" s="5"/>
      <c r="W106" s="5"/>
      <c r="X106" s="5">
        <f t="shared" si="35"/>
        <v>1198.94</v>
      </c>
      <c r="Y106" s="5">
        <f t="shared" si="35"/>
        <v>0</v>
      </c>
    </row>
    <row r="107" spans="1:25" s="20" customFormat="1" ht="20.100000000000001" customHeight="1" x14ac:dyDescent="0.25">
      <c r="A107" s="17">
        <v>8</v>
      </c>
      <c r="B107" s="15" t="s">
        <v>153</v>
      </c>
      <c r="C107" s="15" t="s">
        <v>99</v>
      </c>
      <c r="D107" s="18" t="s">
        <v>151</v>
      </c>
      <c r="E107" s="28">
        <f t="shared" ref="E107:Y107" si="51">+E105+E106</f>
        <v>840</v>
      </c>
      <c r="F107" s="28">
        <f t="shared" si="51"/>
        <v>600</v>
      </c>
      <c r="G107" s="28">
        <f t="shared" si="51"/>
        <v>9444.91</v>
      </c>
      <c r="H107" s="28">
        <f t="shared" si="51"/>
        <v>5953</v>
      </c>
      <c r="I107" s="28">
        <f t="shared" si="51"/>
        <v>2361.23</v>
      </c>
      <c r="J107" s="28">
        <f t="shared" si="51"/>
        <v>1200</v>
      </c>
      <c r="K107" s="28">
        <f t="shared" si="51"/>
        <v>0</v>
      </c>
      <c r="L107" s="28">
        <f t="shared" si="51"/>
        <v>0</v>
      </c>
      <c r="M107" s="28">
        <f t="shared" si="51"/>
        <v>3201.23</v>
      </c>
      <c r="N107" s="28">
        <f t="shared" si="51"/>
        <v>1800</v>
      </c>
      <c r="O107" s="28">
        <f t="shared" si="51"/>
        <v>0</v>
      </c>
      <c r="P107" s="28">
        <f t="shared" si="51"/>
        <v>0</v>
      </c>
      <c r="Q107" s="28">
        <f t="shared" si="51"/>
        <v>0</v>
      </c>
      <c r="R107" s="28">
        <f t="shared" si="51"/>
        <v>3201.23</v>
      </c>
      <c r="S107" s="28">
        <f t="shared" si="51"/>
        <v>1800</v>
      </c>
      <c r="T107" s="28">
        <f t="shared" si="51"/>
        <v>1805.04</v>
      </c>
      <c r="U107" s="28">
        <f t="shared" si="51"/>
        <v>1000</v>
      </c>
      <c r="V107" s="28">
        <f t="shared" si="51"/>
        <v>0</v>
      </c>
      <c r="W107" s="28">
        <f t="shared" si="51"/>
        <v>0</v>
      </c>
      <c r="X107" s="28">
        <f t="shared" si="51"/>
        <v>5006.2700000000004</v>
      </c>
      <c r="Y107" s="28">
        <f t="shared" si="51"/>
        <v>2800</v>
      </c>
    </row>
    <row r="108" spans="1:25" ht="20.100000000000001" customHeight="1" x14ac:dyDescent="0.25">
      <c r="A108" s="14"/>
      <c r="B108" s="14"/>
      <c r="C108" s="15" t="s">
        <v>140</v>
      </c>
      <c r="D108" s="16" t="s">
        <v>154</v>
      </c>
      <c r="E108" s="5">
        <v>162</v>
      </c>
      <c r="F108" s="5">
        <v>13</v>
      </c>
      <c r="G108" s="5">
        <v>1887</v>
      </c>
      <c r="H108" s="5">
        <v>433.1</v>
      </c>
      <c r="I108" s="5">
        <f>ROUND(G108/4,2)</f>
        <v>471.75</v>
      </c>
      <c r="J108" s="5">
        <f>ROUND(F108*2,2)</f>
        <v>26</v>
      </c>
      <c r="K108" s="5"/>
      <c r="L108" s="5">
        <v>51</v>
      </c>
      <c r="M108" s="5">
        <f>E108+I108+K108</f>
        <v>633.75</v>
      </c>
      <c r="N108" s="5">
        <f>F108+J108+L108</f>
        <v>90</v>
      </c>
      <c r="O108" s="5"/>
      <c r="P108" s="3"/>
      <c r="Q108" s="3"/>
      <c r="R108" s="5">
        <f t="shared" ref="R108:R171" si="52">M108+P108</f>
        <v>633.75</v>
      </c>
      <c r="S108" s="5">
        <f t="shared" ref="S108:S171" si="53">N108+O108+Q108</f>
        <v>90</v>
      </c>
      <c r="T108" s="5">
        <v>290</v>
      </c>
      <c r="U108" s="5">
        <v>0</v>
      </c>
      <c r="V108" s="5"/>
      <c r="W108" s="5"/>
      <c r="X108" s="5">
        <f t="shared" si="35"/>
        <v>923.75</v>
      </c>
      <c r="Y108" s="5">
        <f t="shared" si="35"/>
        <v>90</v>
      </c>
    </row>
    <row r="109" spans="1:25" ht="20.100000000000001" customHeight="1" x14ac:dyDescent="0.25">
      <c r="A109" s="14"/>
      <c r="B109" s="14"/>
      <c r="C109" s="15" t="s">
        <v>140</v>
      </c>
      <c r="D109" s="16" t="s">
        <v>155</v>
      </c>
      <c r="E109" s="5">
        <v>56</v>
      </c>
      <c r="F109" s="5">
        <v>0</v>
      </c>
      <c r="G109" s="5">
        <v>639</v>
      </c>
      <c r="H109" s="5">
        <v>0</v>
      </c>
      <c r="I109" s="5">
        <f>ROUND(G109/4,2)</f>
        <v>159.75</v>
      </c>
      <c r="J109" s="5">
        <f>ROUND(F109*2,2)</f>
        <v>0</v>
      </c>
      <c r="K109" s="5"/>
      <c r="L109" s="5"/>
      <c r="M109" s="5">
        <f>E109+I109+K109</f>
        <v>215.75</v>
      </c>
      <c r="N109" s="5">
        <f>F109+J109+L109</f>
        <v>0</v>
      </c>
      <c r="O109" s="5"/>
      <c r="P109" s="3"/>
      <c r="Q109" s="3"/>
      <c r="R109" s="5">
        <f t="shared" si="52"/>
        <v>215.75</v>
      </c>
      <c r="S109" s="5">
        <f t="shared" si="53"/>
        <v>0</v>
      </c>
      <c r="T109" s="5">
        <v>116.9</v>
      </c>
      <c r="U109" s="5">
        <v>0</v>
      </c>
      <c r="V109" s="5"/>
      <c r="W109" s="5"/>
      <c r="X109" s="5">
        <f t="shared" si="35"/>
        <v>332.65</v>
      </c>
      <c r="Y109" s="5">
        <f t="shared" si="35"/>
        <v>0</v>
      </c>
    </row>
    <row r="110" spans="1:25" s="20" customFormat="1" ht="20.100000000000001" customHeight="1" x14ac:dyDescent="0.25">
      <c r="A110" s="17">
        <v>9</v>
      </c>
      <c r="B110" s="15" t="s">
        <v>156</v>
      </c>
      <c r="C110" s="15" t="s">
        <v>140</v>
      </c>
      <c r="D110" s="18" t="s">
        <v>154</v>
      </c>
      <c r="E110" s="28">
        <f t="shared" ref="E110:Y110" si="54">+E108+E109</f>
        <v>218</v>
      </c>
      <c r="F110" s="28">
        <f t="shared" si="54"/>
        <v>13</v>
      </c>
      <c r="G110" s="28">
        <f t="shared" si="54"/>
        <v>2526</v>
      </c>
      <c r="H110" s="28">
        <f t="shared" si="54"/>
        <v>433.1</v>
      </c>
      <c r="I110" s="28">
        <f t="shared" si="54"/>
        <v>631.5</v>
      </c>
      <c r="J110" s="28">
        <f t="shared" si="54"/>
        <v>26</v>
      </c>
      <c r="K110" s="28">
        <f t="shared" si="54"/>
        <v>0</v>
      </c>
      <c r="L110" s="28">
        <f t="shared" si="54"/>
        <v>51</v>
      </c>
      <c r="M110" s="28">
        <f t="shared" si="54"/>
        <v>849.5</v>
      </c>
      <c r="N110" s="28">
        <f t="shared" si="54"/>
        <v>90</v>
      </c>
      <c r="O110" s="28">
        <f t="shared" si="54"/>
        <v>0</v>
      </c>
      <c r="P110" s="28">
        <f t="shared" si="54"/>
        <v>0</v>
      </c>
      <c r="Q110" s="28">
        <f t="shared" si="54"/>
        <v>0</v>
      </c>
      <c r="R110" s="28">
        <f t="shared" si="54"/>
        <v>849.5</v>
      </c>
      <c r="S110" s="28">
        <f t="shared" si="54"/>
        <v>90</v>
      </c>
      <c r="T110" s="28">
        <f t="shared" si="54"/>
        <v>406.9</v>
      </c>
      <c r="U110" s="28">
        <f t="shared" si="54"/>
        <v>0</v>
      </c>
      <c r="V110" s="28">
        <f t="shared" si="54"/>
        <v>0</v>
      </c>
      <c r="W110" s="28">
        <f t="shared" si="54"/>
        <v>0</v>
      </c>
      <c r="X110" s="28">
        <f t="shared" si="54"/>
        <v>1256.4000000000001</v>
      </c>
      <c r="Y110" s="28">
        <f t="shared" si="54"/>
        <v>90</v>
      </c>
    </row>
    <row r="111" spans="1:25" ht="20.100000000000001" customHeight="1" x14ac:dyDescent="0.25">
      <c r="A111" s="14"/>
      <c r="B111" s="14"/>
      <c r="C111" s="15" t="s">
        <v>47</v>
      </c>
      <c r="D111" s="16" t="s">
        <v>157</v>
      </c>
      <c r="E111" s="5">
        <v>200</v>
      </c>
      <c r="F111" s="5">
        <v>22</v>
      </c>
      <c r="G111" s="5">
        <v>1995.89</v>
      </c>
      <c r="H111" s="5">
        <v>164.35</v>
      </c>
      <c r="I111" s="5">
        <f>ROUND(G111/4,2)</f>
        <v>498.97</v>
      </c>
      <c r="J111" s="5">
        <f>ROUND(F111*2,2)</f>
        <v>44</v>
      </c>
      <c r="K111" s="5">
        <v>26.78</v>
      </c>
      <c r="L111" s="5"/>
      <c r="M111" s="5">
        <f>E111+I111+K111</f>
        <v>725.75</v>
      </c>
      <c r="N111" s="5">
        <f>F111+J111+L111</f>
        <v>66</v>
      </c>
      <c r="O111" s="16">
        <v>50</v>
      </c>
      <c r="P111" s="3"/>
      <c r="Q111" s="3"/>
      <c r="R111" s="5">
        <f t="shared" si="52"/>
        <v>725.75</v>
      </c>
      <c r="S111" s="5">
        <f t="shared" si="53"/>
        <v>116</v>
      </c>
      <c r="T111" s="5">
        <v>354</v>
      </c>
      <c r="U111" s="5">
        <v>200</v>
      </c>
      <c r="V111" s="5"/>
      <c r="W111" s="5"/>
      <c r="X111" s="5">
        <f t="shared" si="35"/>
        <v>1079.75</v>
      </c>
      <c r="Y111" s="5">
        <f t="shared" si="35"/>
        <v>316</v>
      </c>
    </row>
    <row r="112" spans="1:25" ht="20.100000000000001" customHeight="1" x14ac:dyDescent="0.25">
      <c r="A112" s="14"/>
      <c r="B112" s="14"/>
      <c r="C112" s="15" t="s">
        <v>47</v>
      </c>
      <c r="D112" s="16" t="s">
        <v>158</v>
      </c>
      <c r="E112" s="5">
        <v>114</v>
      </c>
      <c r="F112" s="5">
        <v>0</v>
      </c>
      <c r="G112" s="5">
        <v>1897.8899999999999</v>
      </c>
      <c r="H112" s="5">
        <v>0</v>
      </c>
      <c r="I112" s="5">
        <f>ROUND(G112/4,2)</f>
        <v>474.47</v>
      </c>
      <c r="J112" s="5">
        <f>ROUND(F112*2,2)</f>
        <v>0</v>
      </c>
      <c r="K112" s="5"/>
      <c r="L112" s="5"/>
      <c r="M112" s="5">
        <f>E112+I112+K112</f>
        <v>588.47</v>
      </c>
      <c r="N112" s="5">
        <f>F112+J112+L112</f>
        <v>0</v>
      </c>
      <c r="O112" s="5"/>
      <c r="P112" s="3"/>
      <c r="Q112" s="3"/>
      <c r="R112" s="5">
        <f t="shared" si="52"/>
        <v>588.47</v>
      </c>
      <c r="S112" s="5">
        <f t="shared" si="53"/>
        <v>0</v>
      </c>
      <c r="T112" s="5">
        <v>333.3</v>
      </c>
      <c r="U112" s="5">
        <v>0</v>
      </c>
      <c r="V112" s="5"/>
      <c r="W112" s="5"/>
      <c r="X112" s="5">
        <f t="shared" si="35"/>
        <v>921.77</v>
      </c>
      <c r="Y112" s="5">
        <f t="shared" si="35"/>
        <v>0</v>
      </c>
    </row>
    <row r="113" spans="1:25" s="20" customFormat="1" ht="20.100000000000001" customHeight="1" x14ac:dyDescent="0.25">
      <c r="A113" s="17">
        <v>10</v>
      </c>
      <c r="B113" s="15" t="s">
        <v>159</v>
      </c>
      <c r="C113" s="15" t="s">
        <v>47</v>
      </c>
      <c r="D113" s="18" t="s">
        <v>157</v>
      </c>
      <c r="E113" s="28">
        <f t="shared" ref="E113:Y113" si="55">+E111+E112</f>
        <v>314</v>
      </c>
      <c r="F113" s="28">
        <f t="shared" si="55"/>
        <v>22</v>
      </c>
      <c r="G113" s="28">
        <f t="shared" si="55"/>
        <v>3893.7799999999997</v>
      </c>
      <c r="H113" s="28">
        <f t="shared" si="55"/>
        <v>164.35</v>
      </c>
      <c r="I113" s="28">
        <f t="shared" si="55"/>
        <v>973.44</v>
      </c>
      <c r="J113" s="28">
        <f t="shared" si="55"/>
        <v>44</v>
      </c>
      <c r="K113" s="28">
        <f t="shared" si="55"/>
        <v>26.78</v>
      </c>
      <c r="L113" s="28">
        <f t="shared" si="55"/>
        <v>0</v>
      </c>
      <c r="M113" s="28">
        <f t="shared" si="55"/>
        <v>1314.22</v>
      </c>
      <c r="N113" s="28">
        <f t="shared" si="55"/>
        <v>66</v>
      </c>
      <c r="O113" s="28">
        <f t="shared" si="55"/>
        <v>50</v>
      </c>
      <c r="P113" s="28">
        <f t="shared" si="55"/>
        <v>0</v>
      </c>
      <c r="Q113" s="28">
        <f t="shared" si="55"/>
        <v>0</v>
      </c>
      <c r="R113" s="28">
        <f t="shared" si="55"/>
        <v>1314.22</v>
      </c>
      <c r="S113" s="28">
        <f t="shared" si="55"/>
        <v>116</v>
      </c>
      <c r="T113" s="28">
        <f t="shared" si="55"/>
        <v>687.3</v>
      </c>
      <c r="U113" s="28">
        <f t="shared" si="55"/>
        <v>200</v>
      </c>
      <c r="V113" s="28">
        <f t="shared" si="55"/>
        <v>0</v>
      </c>
      <c r="W113" s="28">
        <f t="shared" si="55"/>
        <v>0</v>
      </c>
      <c r="X113" s="28">
        <f t="shared" si="55"/>
        <v>2001.52</v>
      </c>
      <c r="Y113" s="28">
        <f t="shared" si="55"/>
        <v>316</v>
      </c>
    </row>
    <row r="114" spans="1:25" ht="20.100000000000001" customHeight="1" x14ac:dyDescent="0.25">
      <c r="A114" s="1">
        <v>11</v>
      </c>
      <c r="B114" s="15" t="s">
        <v>160</v>
      </c>
      <c r="C114" s="15" t="s">
        <v>67</v>
      </c>
      <c r="D114" s="16" t="s">
        <v>161</v>
      </c>
      <c r="E114" s="5">
        <v>101</v>
      </c>
      <c r="F114" s="5">
        <v>0</v>
      </c>
      <c r="G114" s="5">
        <v>1103.9236100000001</v>
      </c>
      <c r="H114" s="5">
        <v>170.70716999999999</v>
      </c>
      <c r="I114" s="5">
        <f>ROUND(G114/4,2)</f>
        <v>275.98</v>
      </c>
      <c r="J114" s="5">
        <f>ROUND(F114*2,2)</f>
        <v>0</v>
      </c>
      <c r="K114" s="5"/>
      <c r="L114" s="5"/>
      <c r="M114" s="5">
        <f t="shared" ref="M114:N116" si="56">E114+I114+K114</f>
        <v>376.98</v>
      </c>
      <c r="N114" s="5">
        <f t="shared" si="56"/>
        <v>0</v>
      </c>
      <c r="O114" s="5"/>
      <c r="P114" s="3"/>
      <c r="Q114" s="3"/>
      <c r="R114" s="5">
        <f t="shared" si="52"/>
        <v>376.98</v>
      </c>
      <c r="S114" s="5">
        <f t="shared" si="53"/>
        <v>0</v>
      </c>
      <c r="T114" s="5">
        <v>195.5</v>
      </c>
      <c r="U114" s="5">
        <v>0</v>
      </c>
      <c r="V114" s="5"/>
      <c r="W114" s="5"/>
      <c r="X114" s="5">
        <f t="shared" si="35"/>
        <v>572.48</v>
      </c>
      <c r="Y114" s="5">
        <f t="shared" si="35"/>
        <v>0</v>
      </c>
    </row>
    <row r="115" spans="1:25" ht="20.100000000000001" customHeight="1" x14ac:dyDescent="0.25">
      <c r="A115" s="14"/>
      <c r="B115" s="14"/>
      <c r="C115" s="15" t="s">
        <v>67</v>
      </c>
      <c r="D115" s="16" t="s">
        <v>162</v>
      </c>
      <c r="E115" s="5">
        <v>69</v>
      </c>
      <c r="F115" s="5">
        <v>24</v>
      </c>
      <c r="G115" s="5">
        <v>681.5200000000001</v>
      </c>
      <c r="H115" s="5">
        <v>147.07000000000002</v>
      </c>
      <c r="I115" s="5">
        <f>ROUND(G115/4,2)</f>
        <v>170.38</v>
      </c>
      <c r="J115" s="5">
        <f>ROUND(F115*2,2)</f>
        <v>48</v>
      </c>
      <c r="K115" s="5"/>
      <c r="L115" s="5">
        <v>107</v>
      </c>
      <c r="M115" s="5">
        <f t="shared" si="56"/>
        <v>239.38</v>
      </c>
      <c r="N115" s="5">
        <f t="shared" si="56"/>
        <v>179</v>
      </c>
      <c r="O115" s="5"/>
      <c r="P115" s="3"/>
      <c r="Q115" s="3"/>
      <c r="R115" s="5">
        <f t="shared" si="52"/>
        <v>239.38</v>
      </c>
      <c r="S115" s="5">
        <f t="shared" si="53"/>
        <v>179</v>
      </c>
      <c r="T115" s="5">
        <v>110</v>
      </c>
      <c r="U115" s="5">
        <v>2</v>
      </c>
      <c r="V115" s="5"/>
      <c r="W115" s="5"/>
      <c r="X115" s="5">
        <f t="shared" si="35"/>
        <v>349.38</v>
      </c>
      <c r="Y115" s="5">
        <f t="shared" si="35"/>
        <v>181</v>
      </c>
    </row>
    <row r="116" spans="1:25" ht="20.100000000000001" customHeight="1" x14ac:dyDescent="0.25">
      <c r="A116" s="14"/>
      <c r="B116" s="14"/>
      <c r="C116" s="15" t="s">
        <v>67</v>
      </c>
      <c r="D116" s="16" t="s">
        <v>163</v>
      </c>
      <c r="E116" s="5">
        <v>40</v>
      </c>
      <c r="F116" s="5">
        <v>0</v>
      </c>
      <c r="G116" s="5">
        <v>405.36</v>
      </c>
      <c r="H116" s="5">
        <v>0</v>
      </c>
      <c r="I116" s="5">
        <f>ROUND(G116/4,2)</f>
        <v>101.34</v>
      </c>
      <c r="J116" s="5">
        <f>ROUND(F116*2,2)</f>
        <v>0</v>
      </c>
      <c r="K116" s="5"/>
      <c r="L116" s="5"/>
      <c r="M116" s="5">
        <f t="shared" si="56"/>
        <v>141.34</v>
      </c>
      <c r="N116" s="5">
        <f t="shared" si="56"/>
        <v>0</v>
      </c>
      <c r="O116" s="5"/>
      <c r="P116" s="3"/>
      <c r="Q116" s="3"/>
      <c r="R116" s="5">
        <f t="shared" si="52"/>
        <v>141.34</v>
      </c>
      <c r="S116" s="5">
        <f t="shared" si="53"/>
        <v>0</v>
      </c>
      <c r="T116" s="5">
        <v>66</v>
      </c>
      <c r="U116" s="5">
        <v>0</v>
      </c>
      <c r="V116" s="5"/>
      <c r="W116" s="5"/>
      <c r="X116" s="5">
        <f t="shared" si="35"/>
        <v>207.34</v>
      </c>
      <c r="Y116" s="5">
        <f t="shared" si="35"/>
        <v>0</v>
      </c>
    </row>
    <row r="117" spans="1:25" s="20" customFormat="1" ht="20.100000000000001" customHeight="1" x14ac:dyDescent="0.25">
      <c r="A117" s="17">
        <v>12</v>
      </c>
      <c r="B117" s="15" t="s">
        <v>164</v>
      </c>
      <c r="C117" s="15" t="s">
        <v>67</v>
      </c>
      <c r="D117" s="18" t="s">
        <v>162</v>
      </c>
      <c r="E117" s="28">
        <f t="shared" ref="E117:Y117" si="57">+E115+E116</f>
        <v>109</v>
      </c>
      <c r="F117" s="28">
        <f t="shared" si="57"/>
        <v>24</v>
      </c>
      <c r="G117" s="28">
        <f t="shared" si="57"/>
        <v>1086.8800000000001</v>
      </c>
      <c r="H117" s="28">
        <f t="shared" si="57"/>
        <v>147.07000000000002</v>
      </c>
      <c r="I117" s="28">
        <f t="shared" si="57"/>
        <v>271.72000000000003</v>
      </c>
      <c r="J117" s="28">
        <f t="shared" si="57"/>
        <v>48</v>
      </c>
      <c r="K117" s="28">
        <f t="shared" si="57"/>
        <v>0</v>
      </c>
      <c r="L117" s="28">
        <f t="shared" si="57"/>
        <v>107</v>
      </c>
      <c r="M117" s="28">
        <f t="shared" si="57"/>
        <v>380.72</v>
      </c>
      <c r="N117" s="28">
        <f t="shared" si="57"/>
        <v>179</v>
      </c>
      <c r="O117" s="28">
        <f t="shared" si="57"/>
        <v>0</v>
      </c>
      <c r="P117" s="28">
        <f t="shared" si="57"/>
        <v>0</v>
      </c>
      <c r="Q117" s="28">
        <f t="shared" si="57"/>
        <v>0</v>
      </c>
      <c r="R117" s="28">
        <f t="shared" si="57"/>
        <v>380.72</v>
      </c>
      <c r="S117" s="28">
        <f t="shared" si="57"/>
        <v>179</v>
      </c>
      <c r="T117" s="28">
        <f t="shared" si="57"/>
        <v>176</v>
      </c>
      <c r="U117" s="28">
        <f t="shared" si="57"/>
        <v>2</v>
      </c>
      <c r="V117" s="28">
        <f t="shared" si="57"/>
        <v>0</v>
      </c>
      <c r="W117" s="28">
        <f t="shared" si="57"/>
        <v>0</v>
      </c>
      <c r="X117" s="28">
        <f t="shared" si="57"/>
        <v>556.72</v>
      </c>
      <c r="Y117" s="28">
        <f t="shared" si="57"/>
        <v>181</v>
      </c>
    </row>
    <row r="118" spans="1:25" ht="20.100000000000001" customHeight="1" x14ac:dyDescent="0.25">
      <c r="A118" s="1">
        <v>13</v>
      </c>
      <c r="B118" s="15" t="s">
        <v>165</v>
      </c>
      <c r="C118" s="15" t="s">
        <v>17</v>
      </c>
      <c r="D118" s="16" t="s">
        <v>166</v>
      </c>
      <c r="E118" s="5">
        <v>94</v>
      </c>
      <c r="F118" s="5">
        <v>26</v>
      </c>
      <c r="G118" s="5">
        <v>942.13234</v>
      </c>
      <c r="H118" s="5">
        <v>107.82000000000001</v>
      </c>
      <c r="I118" s="5">
        <f>ROUND(G118/4,2)</f>
        <v>235.53</v>
      </c>
      <c r="J118" s="5">
        <f>ROUND(F118*2,2)</f>
        <v>52</v>
      </c>
      <c r="K118" s="5"/>
      <c r="L118" s="5"/>
      <c r="M118" s="5">
        <f t="shared" ref="M118:N121" si="58">E118+I118+K118</f>
        <v>329.53</v>
      </c>
      <c r="N118" s="5">
        <f t="shared" si="58"/>
        <v>78</v>
      </c>
      <c r="O118" s="16">
        <v>40</v>
      </c>
      <c r="P118" s="3"/>
      <c r="Q118" s="3"/>
      <c r="R118" s="5">
        <f t="shared" si="52"/>
        <v>329.53</v>
      </c>
      <c r="S118" s="5">
        <f t="shared" si="53"/>
        <v>118</v>
      </c>
      <c r="T118" s="5">
        <v>148</v>
      </c>
      <c r="U118" s="5">
        <v>2</v>
      </c>
      <c r="V118" s="5"/>
      <c r="W118" s="5">
        <v>39</v>
      </c>
      <c r="X118" s="5">
        <f t="shared" si="35"/>
        <v>477.53</v>
      </c>
      <c r="Y118" s="5">
        <f t="shared" si="35"/>
        <v>159</v>
      </c>
    </row>
    <row r="119" spans="1:25" ht="20.100000000000001" customHeight="1" x14ac:dyDescent="0.25">
      <c r="A119" s="1">
        <v>14</v>
      </c>
      <c r="B119" s="15" t="s">
        <v>167</v>
      </c>
      <c r="C119" s="15" t="s">
        <v>17</v>
      </c>
      <c r="D119" s="16" t="s">
        <v>168</v>
      </c>
      <c r="E119" s="5">
        <v>81</v>
      </c>
      <c r="F119" s="5">
        <v>0</v>
      </c>
      <c r="G119" s="5">
        <v>859.63</v>
      </c>
      <c r="H119" s="5">
        <v>1.57</v>
      </c>
      <c r="I119" s="5">
        <f>ROUND(G119/4,2)</f>
        <v>214.91</v>
      </c>
      <c r="J119" s="5">
        <f>ROUND(F119*2,2)</f>
        <v>0</v>
      </c>
      <c r="K119" s="5"/>
      <c r="L119" s="5"/>
      <c r="M119" s="5">
        <f t="shared" si="58"/>
        <v>295.90999999999997</v>
      </c>
      <c r="N119" s="5">
        <f t="shared" si="58"/>
        <v>0</v>
      </c>
      <c r="O119" s="5"/>
      <c r="P119" s="3"/>
      <c r="Q119" s="3">
        <v>30</v>
      </c>
      <c r="R119" s="5">
        <f t="shared" si="52"/>
        <v>295.90999999999997</v>
      </c>
      <c r="S119" s="5">
        <f t="shared" si="53"/>
        <v>30</v>
      </c>
      <c r="T119" s="5">
        <v>144</v>
      </c>
      <c r="U119" s="5">
        <v>29.659999999999997</v>
      </c>
      <c r="V119" s="5"/>
      <c r="W119" s="5"/>
      <c r="X119" s="5">
        <f t="shared" si="35"/>
        <v>439.90999999999997</v>
      </c>
      <c r="Y119" s="5">
        <f t="shared" si="35"/>
        <v>59.66</v>
      </c>
    </row>
    <row r="120" spans="1:25" ht="20.100000000000001" customHeight="1" x14ac:dyDescent="0.25">
      <c r="A120" s="14"/>
      <c r="B120" s="14"/>
      <c r="C120" s="15" t="s">
        <v>75</v>
      </c>
      <c r="D120" s="16" t="s">
        <v>169</v>
      </c>
      <c r="E120" s="5">
        <v>56</v>
      </c>
      <c r="F120" s="5">
        <v>2</v>
      </c>
      <c r="G120" s="5">
        <v>706.23</v>
      </c>
      <c r="H120" s="5">
        <v>68.899999999999991</v>
      </c>
      <c r="I120" s="5">
        <f>ROUND(G120/4,2)</f>
        <v>176.56</v>
      </c>
      <c r="J120" s="5">
        <f>ROUND(F120*2,2)</f>
        <v>4</v>
      </c>
      <c r="K120" s="5"/>
      <c r="L120" s="5"/>
      <c r="M120" s="5">
        <f t="shared" si="58"/>
        <v>232.56</v>
      </c>
      <c r="N120" s="5">
        <f t="shared" si="58"/>
        <v>6</v>
      </c>
      <c r="O120" s="5"/>
      <c r="P120" s="3"/>
      <c r="Q120" s="3"/>
      <c r="R120" s="5">
        <f t="shared" si="52"/>
        <v>232.56</v>
      </c>
      <c r="S120" s="5">
        <f t="shared" si="53"/>
        <v>6</v>
      </c>
      <c r="T120" s="5">
        <v>118</v>
      </c>
      <c r="U120" s="5">
        <v>0</v>
      </c>
      <c r="V120" s="5"/>
      <c r="W120" s="5"/>
      <c r="X120" s="5">
        <f t="shared" si="35"/>
        <v>350.56</v>
      </c>
      <c r="Y120" s="5">
        <f t="shared" si="35"/>
        <v>6</v>
      </c>
    </row>
    <row r="121" spans="1:25" ht="20.100000000000001" customHeight="1" x14ac:dyDescent="0.25">
      <c r="A121" s="14"/>
      <c r="B121" s="14"/>
      <c r="C121" s="15" t="s">
        <v>75</v>
      </c>
      <c r="D121" s="16" t="s">
        <v>170</v>
      </c>
      <c r="E121" s="5">
        <v>105</v>
      </c>
      <c r="F121" s="5">
        <v>0</v>
      </c>
      <c r="G121" s="5">
        <v>1046.9299999999998</v>
      </c>
      <c r="H121" s="5">
        <v>0</v>
      </c>
      <c r="I121" s="5">
        <f>ROUND(G121/4,2)</f>
        <v>261.73</v>
      </c>
      <c r="J121" s="5">
        <f>ROUND(F121*2,2)</f>
        <v>0</v>
      </c>
      <c r="K121" s="5"/>
      <c r="L121" s="5"/>
      <c r="M121" s="5">
        <f t="shared" si="58"/>
        <v>366.73</v>
      </c>
      <c r="N121" s="5">
        <f t="shared" si="58"/>
        <v>0</v>
      </c>
      <c r="O121" s="5"/>
      <c r="P121" s="3"/>
      <c r="Q121" s="3"/>
      <c r="R121" s="5">
        <f t="shared" si="52"/>
        <v>366.73</v>
      </c>
      <c r="S121" s="5">
        <f t="shared" si="53"/>
        <v>0</v>
      </c>
      <c r="T121" s="5">
        <v>260</v>
      </c>
      <c r="U121" s="5">
        <v>0</v>
      </c>
      <c r="V121" s="5"/>
      <c r="W121" s="5"/>
      <c r="X121" s="5">
        <f t="shared" si="35"/>
        <v>626.73</v>
      </c>
      <c r="Y121" s="5">
        <f t="shared" si="35"/>
        <v>0</v>
      </c>
    </row>
    <row r="122" spans="1:25" s="20" customFormat="1" ht="20.100000000000001" customHeight="1" x14ac:dyDescent="0.25">
      <c r="A122" s="17">
        <v>15</v>
      </c>
      <c r="B122" s="15" t="s">
        <v>171</v>
      </c>
      <c r="C122" s="15" t="s">
        <v>75</v>
      </c>
      <c r="D122" s="18" t="s">
        <v>169</v>
      </c>
      <c r="E122" s="28">
        <f t="shared" ref="E122:Y122" si="59">+E120+E121</f>
        <v>161</v>
      </c>
      <c r="F122" s="28">
        <f t="shared" si="59"/>
        <v>2</v>
      </c>
      <c r="G122" s="28">
        <f t="shared" si="59"/>
        <v>1753.1599999999999</v>
      </c>
      <c r="H122" s="28">
        <f t="shared" si="59"/>
        <v>68.899999999999991</v>
      </c>
      <c r="I122" s="28">
        <f t="shared" si="59"/>
        <v>438.29</v>
      </c>
      <c r="J122" s="28">
        <f t="shared" si="59"/>
        <v>4</v>
      </c>
      <c r="K122" s="28">
        <f t="shared" si="59"/>
        <v>0</v>
      </c>
      <c r="L122" s="28">
        <f t="shared" si="59"/>
        <v>0</v>
      </c>
      <c r="M122" s="28">
        <f t="shared" si="59"/>
        <v>599.29</v>
      </c>
      <c r="N122" s="28">
        <f t="shared" si="59"/>
        <v>6</v>
      </c>
      <c r="O122" s="28">
        <f t="shared" si="59"/>
        <v>0</v>
      </c>
      <c r="P122" s="28">
        <f t="shared" si="59"/>
        <v>0</v>
      </c>
      <c r="Q122" s="28">
        <f t="shared" si="59"/>
        <v>0</v>
      </c>
      <c r="R122" s="28">
        <f t="shared" si="59"/>
        <v>599.29</v>
      </c>
      <c r="S122" s="28">
        <f t="shared" si="59"/>
        <v>6</v>
      </c>
      <c r="T122" s="28">
        <f t="shared" si="59"/>
        <v>378</v>
      </c>
      <c r="U122" s="28">
        <f t="shared" si="59"/>
        <v>0</v>
      </c>
      <c r="V122" s="28">
        <f t="shared" si="59"/>
        <v>0</v>
      </c>
      <c r="W122" s="28">
        <f t="shared" si="59"/>
        <v>0</v>
      </c>
      <c r="X122" s="28">
        <f t="shared" si="59"/>
        <v>977.29</v>
      </c>
      <c r="Y122" s="28">
        <f t="shared" si="59"/>
        <v>6</v>
      </c>
    </row>
    <row r="123" spans="1:25" ht="20.100000000000001" customHeight="1" x14ac:dyDescent="0.25">
      <c r="A123" s="14"/>
      <c r="B123" s="14"/>
      <c r="C123" s="15" t="s">
        <v>144</v>
      </c>
      <c r="D123" s="16" t="s">
        <v>172</v>
      </c>
      <c r="E123" s="5">
        <v>62</v>
      </c>
      <c r="F123" s="5">
        <v>16</v>
      </c>
      <c r="G123" s="5">
        <v>568.30000000000007</v>
      </c>
      <c r="H123" s="5">
        <v>74.7</v>
      </c>
      <c r="I123" s="5">
        <f>ROUND(G123/4,2)</f>
        <v>142.08000000000001</v>
      </c>
      <c r="J123" s="5">
        <f>ROUND(F123*2,2)</f>
        <v>32</v>
      </c>
      <c r="K123" s="5"/>
      <c r="L123" s="5">
        <v>34.82</v>
      </c>
      <c r="M123" s="5">
        <f>E123+I123+K123</f>
        <v>204.08</v>
      </c>
      <c r="N123" s="5">
        <f>F123+J123+L123</f>
        <v>82.82</v>
      </c>
      <c r="O123" s="5"/>
      <c r="P123" s="3"/>
      <c r="Q123" s="3"/>
      <c r="R123" s="5">
        <f t="shared" si="52"/>
        <v>204.08</v>
      </c>
      <c r="S123" s="5">
        <f t="shared" si="53"/>
        <v>82.82</v>
      </c>
      <c r="T123" s="5">
        <v>110</v>
      </c>
      <c r="U123" s="5">
        <v>0</v>
      </c>
      <c r="V123" s="5"/>
      <c r="W123" s="5"/>
      <c r="X123" s="5">
        <f t="shared" si="35"/>
        <v>314.08000000000004</v>
      </c>
      <c r="Y123" s="5">
        <f t="shared" si="35"/>
        <v>82.82</v>
      </c>
    </row>
    <row r="124" spans="1:25" ht="20.100000000000001" customHeight="1" x14ac:dyDescent="0.25">
      <c r="A124" s="14"/>
      <c r="B124" s="14"/>
      <c r="C124" s="15" t="s">
        <v>144</v>
      </c>
      <c r="D124" s="16" t="s">
        <v>173</v>
      </c>
      <c r="E124" s="5">
        <v>25</v>
      </c>
      <c r="F124" s="5">
        <v>0</v>
      </c>
      <c r="G124" s="5">
        <v>276</v>
      </c>
      <c r="H124" s="5">
        <v>0</v>
      </c>
      <c r="I124" s="5">
        <f>ROUND(G124/4,2)</f>
        <v>69</v>
      </c>
      <c r="J124" s="5">
        <f>ROUND(F124*2,2)</f>
        <v>0</v>
      </c>
      <c r="K124" s="5"/>
      <c r="L124" s="5"/>
      <c r="M124" s="5">
        <f>E124+I124+K124</f>
        <v>94</v>
      </c>
      <c r="N124" s="5">
        <f>F124+J124+L124</f>
        <v>0</v>
      </c>
      <c r="O124" s="5"/>
      <c r="P124" s="3"/>
      <c r="Q124" s="3"/>
      <c r="R124" s="5">
        <f t="shared" si="52"/>
        <v>94</v>
      </c>
      <c r="S124" s="5">
        <f t="shared" si="53"/>
        <v>0</v>
      </c>
      <c r="T124" s="5">
        <v>58</v>
      </c>
      <c r="U124" s="5">
        <v>0</v>
      </c>
      <c r="V124" s="5"/>
      <c r="W124" s="5"/>
      <c r="X124" s="5">
        <f t="shared" si="35"/>
        <v>152</v>
      </c>
      <c r="Y124" s="5">
        <f t="shared" si="35"/>
        <v>0</v>
      </c>
    </row>
    <row r="125" spans="1:25" s="20" customFormat="1" ht="20.100000000000001" customHeight="1" x14ac:dyDescent="0.25">
      <c r="A125" s="17">
        <v>16</v>
      </c>
      <c r="B125" s="15" t="s">
        <v>174</v>
      </c>
      <c r="C125" s="15" t="s">
        <v>144</v>
      </c>
      <c r="D125" s="18" t="s">
        <v>172</v>
      </c>
      <c r="E125" s="28">
        <f t="shared" ref="E125:Y125" si="60">+E123+E124</f>
        <v>87</v>
      </c>
      <c r="F125" s="28">
        <f t="shared" si="60"/>
        <v>16</v>
      </c>
      <c r="G125" s="28">
        <f t="shared" si="60"/>
        <v>844.30000000000007</v>
      </c>
      <c r="H125" s="28">
        <f t="shared" si="60"/>
        <v>74.7</v>
      </c>
      <c r="I125" s="28">
        <f t="shared" si="60"/>
        <v>211.08</v>
      </c>
      <c r="J125" s="28">
        <f t="shared" si="60"/>
        <v>32</v>
      </c>
      <c r="K125" s="28">
        <f t="shared" si="60"/>
        <v>0</v>
      </c>
      <c r="L125" s="28">
        <f t="shared" si="60"/>
        <v>34.82</v>
      </c>
      <c r="M125" s="28">
        <f t="shared" si="60"/>
        <v>298.08000000000004</v>
      </c>
      <c r="N125" s="28">
        <f t="shared" si="60"/>
        <v>82.82</v>
      </c>
      <c r="O125" s="28">
        <f t="shared" si="60"/>
        <v>0</v>
      </c>
      <c r="P125" s="28">
        <f t="shared" si="60"/>
        <v>0</v>
      </c>
      <c r="Q125" s="28">
        <f t="shared" si="60"/>
        <v>0</v>
      </c>
      <c r="R125" s="28">
        <f t="shared" si="60"/>
        <v>298.08000000000004</v>
      </c>
      <c r="S125" s="28">
        <f t="shared" si="60"/>
        <v>82.82</v>
      </c>
      <c r="T125" s="28">
        <f t="shared" si="60"/>
        <v>168</v>
      </c>
      <c r="U125" s="28">
        <f t="shared" si="60"/>
        <v>0</v>
      </c>
      <c r="V125" s="28">
        <f t="shared" si="60"/>
        <v>0</v>
      </c>
      <c r="W125" s="28">
        <f t="shared" si="60"/>
        <v>0</v>
      </c>
      <c r="X125" s="28">
        <f t="shared" si="60"/>
        <v>466.08000000000004</v>
      </c>
      <c r="Y125" s="28">
        <f t="shared" si="60"/>
        <v>82.82</v>
      </c>
    </row>
    <row r="126" spans="1:25" ht="20.100000000000001" customHeight="1" x14ac:dyDescent="0.25">
      <c r="A126" s="1">
        <v>17</v>
      </c>
      <c r="B126" s="15" t="s">
        <v>175</v>
      </c>
      <c r="C126" s="15" t="s">
        <v>29</v>
      </c>
      <c r="D126" s="16" t="s">
        <v>176</v>
      </c>
      <c r="E126" s="5">
        <v>70</v>
      </c>
      <c r="F126" s="5">
        <v>10</v>
      </c>
      <c r="G126" s="5">
        <v>765.81999999999994</v>
      </c>
      <c r="H126" s="5">
        <v>52.86</v>
      </c>
      <c r="I126" s="5">
        <f t="shared" ref="I126:I133" si="61">ROUND(G126/4,2)</f>
        <v>191.46</v>
      </c>
      <c r="J126" s="5">
        <f t="shared" ref="J126:J133" si="62">ROUND(F126*2,2)</f>
        <v>20</v>
      </c>
      <c r="K126" s="5"/>
      <c r="L126" s="5">
        <v>25.8</v>
      </c>
      <c r="M126" s="5">
        <f t="shared" ref="M126:N133" si="63">E126+I126+K126</f>
        <v>261.46000000000004</v>
      </c>
      <c r="N126" s="5">
        <f t="shared" si="63"/>
        <v>55.8</v>
      </c>
      <c r="O126" s="16">
        <v>20</v>
      </c>
      <c r="P126" s="3">
        <v>25</v>
      </c>
      <c r="Q126" s="3"/>
      <c r="R126" s="5">
        <f t="shared" si="52"/>
        <v>286.46000000000004</v>
      </c>
      <c r="S126" s="5">
        <f t="shared" si="53"/>
        <v>75.8</v>
      </c>
      <c r="T126" s="5">
        <v>129</v>
      </c>
      <c r="U126" s="5">
        <v>1.6</v>
      </c>
      <c r="V126" s="5"/>
      <c r="W126" s="5"/>
      <c r="X126" s="5">
        <f t="shared" si="35"/>
        <v>415.46000000000004</v>
      </c>
      <c r="Y126" s="5">
        <f t="shared" si="35"/>
        <v>77.399999999999991</v>
      </c>
    </row>
    <row r="127" spans="1:25" ht="20.100000000000001" customHeight="1" x14ac:dyDescent="0.25">
      <c r="A127" s="1">
        <v>18</v>
      </c>
      <c r="B127" s="15" t="s">
        <v>177</v>
      </c>
      <c r="C127" s="15" t="s">
        <v>17</v>
      </c>
      <c r="D127" s="16" t="s">
        <v>178</v>
      </c>
      <c r="E127" s="5">
        <v>92</v>
      </c>
      <c r="F127" s="5">
        <v>3</v>
      </c>
      <c r="G127" s="5">
        <v>1019.95</v>
      </c>
      <c r="H127" s="5">
        <v>17.27543</v>
      </c>
      <c r="I127" s="5">
        <f t="shared" si="61"/>
        <v>254.99</v>
      </c>
      <c r="J127" s="5">
        <f t="shared" si="62"/>
        <v>6</v>
      </c>
      <c r="K127" s="5"/>
      <c r="L127" s="5"/>
      <c r="M127" s="5">
        <f t="shared" si="63"/>
        <v>346.99</v>
      </c>
      <c r="N127" s="5">
        <f t="shared" si="63"/>
        <v>9</v>
      </c>
      <c r="O127" s="5"/>
      <c r="P127" s="3"/>
      <c r="Q127" s="3"/>
      <c r="R127" s="5">
        <f t="shared" si="52"/>
        <v>346.99</v>
      </c>
      <c r="S127" s="5">
        <f t="shared" si="53"/>
        <v>9</v>
      </c>
      <c r="T127" s="5">
        <v>168</v>
      </c>
      <c r="U127" s="5">
        <v>0</v>
      </c>
      <c r="V127" s="5"/>
      <c r="W127" s="5"/>
      <c r="X127" s="5">
        <f t="shared" si="35"/>
        <v>514.99</v>
      </c>
      <c r="Y127" s="5">
        <f t="shared" si="35"/>
        <v>9</v>
      </c>
    </row>
    <row r="128" spans="1:25" ht="20.100000000000001" customHeight="1" x14ac:dyDescent="0.25">
      <c r="A128" s="1">
        <v>19</v>
      </c>
      <c r="B128" s="15" t="s">
        <v>179</v>
      </c>
      <c r="C128" s="15" t="s">
        <v>180</v>
      </c>
      <c r="D128" s="16" t="s">
        <v>181</v>
      </c>
      <c r="E128" s="5">
        <v>37</v>
      </c>
      <c r="F128" s="5">
        <v>0</v>
      </c>
      <c r="G128" s="5">
        <v>392.50000000000006</v>
      </c>
      <c r="H128" s="5">
        <v>90.42</v>
      </c>
      <c r="I128" s="5">
        <f t="shared" si="61"/>
        <v>98.13</v>
      </c>
      <c r="J128" s="5">
        <f t="shared" si="62"/>
        <v>0</v>
      </c>
      <c r="K128" s="5"/>
      <c r="L128" s="5"/>
      <c r="M128" s="5">
        <f t="shared" si="63"/>
        <v>135.13</v>
      </c>
      <c r="N128" s="5">
        <f t="shared" si="63"/>
        <v>0</v>
      </c>
      <c r="O128" s="5"/>
      <c r="P128" s="3"/>
      <c r="Q128" s="3"/>
      <c r="R128" s="5">
        <f t="shared" si="52"/>
        <v>135.13</v>
      </c>
      <c r="S128" s="5">
        <f t="shared" si="53"/>
        <v>0</v>
      </c>
      <c r="T128" s="5">
        <v>70</v>
      </c>
      <c r="U128" s="5">
        <v>0</v>
      </c>
      <c r="V128" s="5"/>
      <c r="W128" s="5"/>
      <c r="X128" s="5">
        <f t="shared" si="35"/>
        <v>205.13</v>
      </c>
      <c r="Y128" s="5">
        <f t="shared" si="35"/>
        <v>0</v>
      </c>
    </row>
    <row r="129" spans="1:25" ht="20.100000000000001" customHeight="1" x14ac:dyDescent="0.25">
      <c r="A129" s="1">
        <v>20</v>
      </c>
      <c r="B129" s="15" t="s">
        <v>182</v>
      </c>
      <c r="C129" s="15" t="s">
        <v>84</v>
      </c>
      <c r="D129" s="16" t="s">
        <v>183</v>
      </c>
      <c r="E129" s="5">
        <v>83</v>
      </c>
      <c r="F129" s="5">
        <v>2</v>
      </c>
      <c r="G129" s="5">
        <v>869.31999999999994</v>
      </c>
      <c r="H129" s="5">
        <v>2</v>
      </c>
      <c r="I129" s="5">
        <f t="shared" si="61"/>
        <v>217.33</v>
      </c>
      <c r="J129" s="5">
        <f t="shared" si="62"/>
        <v>4</v>
      </c>
      <c r="K129" s="5"/>
      <c r="L129" s="5"/>
      <c r="M129" s="5">
        <f t="shared" si="63"/>
        <v>300.33000000000004</v>
      </c>
      <c r="N129" s="5">
        <f t="shared" si="63"/>
        <v>6</v>
      </c>
      <c r="O129" s="5"/>
      <c r="P129" s="3">
        <v>10</v>
      </c>
      <c r="Q129" s="3"/>
      <c r="R129" s="5">
        <f t="shared" si="52"/>
        <v>310.33000000000004</v>
      </c>
      <c r="S129" s="5">
        <f t="shared" si="53"/>
        <v>6</v>
      </c>
      <c r="T129" s="5">
        <v>160</v>
      </c>
      <c r="U129" s="5">
        <v>0</v>
      </c>
      <c r="V129" s="5"/>
      <c r="W129" s="5"/>
      <c r="X129" s="5">
        <f t="shared" si="35"/>
        <v>470.33000000000004</v>
      </c>
      <c r="Y129" s="5">
        <f t="shared" si="35"/>
        <v>6</v>
      </c>
    </row>
    <row r="130" spans="1:25" ht="20.100000000000001" customHeight="1" x14ac:dyDescent="0.25">
      <c r="A130" s="1">
        <v>21</v>
      </c>
      <c r="B130" s="15" t="s">
        <v>184</v>
      </c>
      <c r="C130" s="15" t="s">
        <v>185</v>
      </c>
      <c r="D130" s="16" t="s">
        <v>186</v>
      </c>
      <c r="E130" s="5">
        <v>35</v>
      </c>
      <c r="F130" s="5">
        <v>0</v>
      </c>
      <c r="G130" s="5">
        <v>349.41999999999996</v>
      </c>
      <c r="H130" s="5">
        <v>0</v>
      </c>
      <c r="I130" s="5">
        <f t="shared" si="61"/>
        <v>87.36</v>
      </c>
      <c r="J130" s="5">
        <f t="shared" si="62"/>
        <v>0</v>
      </c>
      <c r="K130" s="5"/>
      <c r="L130" s="5"/>
      <c r="M130" s="5">
        <f t="shared" si="63"/>
        <v>122.36</v>
      </c>
      <c r="N130" s="5">
        <f t="shared" si="63"/>
        <v>0</v>
      </c>
      <c r="O130" s="5"/>
      <c r="P130" s="3"/>
      <c r="Q130" s="3"/>
      <c r="R130" s="5">
        <f t="shared" si="52"/>
        <v>122.36</v>
      </c>
      <c r="S130" s="5">
        <f t="shared" si="53"/>
        <v>0</v>
      </c>
      <c r="T130" s="5">
        <v>70</v>
      </c>
      <c r="U130" s="5">
        <v>0</v>
      </c>
      <c r="V130" s="5"/>
      <c r="W130" s="5"/>
      <c r="X130" s="5">
        <f t="shared" si="35"/>
        <v>192.36</v>
      </c>
      <c r="Y130" s="5">
        <f t="shared" si="35"/>
        <v>0</v>
      </c>
    </row>
    <row r="131" spans="1:25" ht="20.100000000000001" customHeight="1" x14ac:dyDescent="0.25">
      <c r="A131" s="1">
        <v>22</v>
      </c>
      <c r="B131" s="15" t="s">
        <v>187</v>
      </c>
      <c r="C131" s="15" t="s">
        <v>17</v>
      </c>
      <c r="D131" s="16" t="s">
        <v>188</v>
      </c>
      <c r="E131" s="5">
        <v>56</v>
      </c>
      <c r="F131" s="5">
        <v>10</v>
      </c>
      <c r="G131" s="5">
        <v>606.86999999999989</v>
      </c>
      <c r="H131" s="5">
        <v>14.42198</v>
      </c>
      <c r="I131" s="5">
        <f t="shared" si="61"/>
        <v>151.72</v>
      </c>
      <c r="J131" s="5">
        <f t="shared" si="62"/>
        <v>20</v>
      </c>
      <c r="K131" s="5">
        <v>19.28</v>
      </c>
      <c r="L131" s="5"/>
      <c r="M131" s="5">
        <f t="shared" si="63"/>
        <v>227</v>
      </c>
      <c r="N131" s="5">
        <f t="shared" si="63"/>
        <v>30</v>
      </c>
      <c r="O131" s="5"/>
      <c r="P131" s="3">
        <v>20</v>
      </c>
      <c r="Q131" s="3"/>
      <c r="R131" s="5">
        <f t="shared" si="52"/>
        <v>247</v>
      </c>
      <c r="S131" s="5">
        <f t="shared" si="53"/>
        <v>30</v>
      </c>
      <c r="T131" s="5">
        <v>120</v>
      </c>
      <c r="U131" s="5">
        <v>0</v>
      </c>
      <c r="V131" s="5"/>
      <c r="W131" s="5"/>
      <c r="X131" s="5">
        <f t="shared" si="35"/>
        <v>367</v>
      </c>
      <c r="Y131" s="5">
        <f t="shared" si="35"/>
        <v>30</v>
      </c>
    </row>
    <row r="132" spans="1:25" ht="20.100000000000001" customHeight="1" x14ac:dyDescent="0.25">
      <c r="A132" s="14"/>
      <c r="B132" s="14"/>
      <c r="C132" s="15" t="s">
        <v>17</v>
      </c>
      <c r="D132" s="16" t="s">
        <v>189</v>
      </c>
      <c r="E132" s="5">
        <v>61</v>
      </c>
      <c r="F132" s="5">
        <v>0</v>
      </c>
      <c r="G132" s="5">
        <v>722.44999999999993</v>
      </c>
      <c r="H132" s="5">
        <v>0</v>
      </c>
      <c r="I132" s="5">
        <f t="shared" si="61"/>
        <v>180.61</v>
      </c>
      <c r="J132" s="5">
        <f t="shared" si="62"/>
        <v>0</v>
      </c>
      <c r="K132" s="5">
        <v>5.39</v>
      </c>
      <c r="L132" s="5"/>
      <c r="M132" s="5">
        <f t="shared" si="63"/>
        <v>247</v>
      </c>
      <c r="N132" s="5">
        <f t="shared" si="63"/>
        <v>0</v>
      </c>
      <c r="O132" s="5"/>
      <c r="P132" s="3"/>
      <c r="Q132" s="3"/>
      <c r="R132" s="5">
        <f t="shared" si="52"/>
        <v>247</v>
      </c>
      <c r="S132" s="5">
        <f t="shared" si="53"/>
        <v>0</v>
      </c>
      <c r="T132" s="5">
        <v>130</v>
      </c>
      <c r="U132" s="5">
        <v>0</v>
      </c>
      <c r="V132" s="5"/>
      <c r="W132" s="5"/>
      <c r="X132" s="5">
        <f t="shared" ref="X132:Y195" si="64">R132+T132+V132</f>
        <v>377</v>
      </c>
      <c r="Y132" s="5">
        <f t="shared" si="64"/>
        <v>0</v>
      </c>
    </row>
    <row r="133" spans="1:25" ht="20.100000000000001" customHeight="1" x14ac:dyDescent="0.25">
      <c r="A133" s="14"/>
      <c r="B133" s="14"/>
      <c r="C133" s="15" t="s">
        <v>17</v>
      </c>
      <c r="D133" s="16" t="s">
        <v>190</v>
      </c>
      <c r="E133" s="5">
        <v>55</v>
      </c>
      <c r="F133" s="5">
        <v>0</v>
      </c>
      <c r="G133" s="5">
        <v>640.28</v>
      </c>
      <c r="H133" s="5">
        <v>0</v>
      </c>
      <c r="I133" s="5">
        <f t="shared" si="61"/>
        <v>160.07</v>
      </c>
      <c r="J133" s="5">
        <f t="shared" si="62"/>
        <v>0</v>
      </c>
      <c r="K133" s="5"/>
      <c r="L133" s="5"/>
      <c r="M133" s="5">
        <f t="shared" si="63"/>
        <v>215.07</v>
      </c>
      <c r="N133" s="5">
        <f t="shared" si="63"/>
        <v>0</v>
      </c>
      <c r="O133" s="5"/>
      <c r="P133" s="3"/>
      <c r="Q133" s="3"/>
      <c r="R133" s="5">
        <f t="shared" si="52"/>
        <v>215.07</v>
      </c>
      <c r="S133" s="5">
        <f t="shared" si="53"/>
        <v>0</v>
      </c>
      <c r="T133" s="5">
        <v>126</v>
      </c>
      <c r="U133" s="5">
        <v>0</v>
      </c>
      <c r="V133" s="5"/>
      <c r="W133" s="5"/>
      <c r="X133" s="5">
        <f t="shared" si="64"/>
        <v>341.07</v>
      </c>
      <c r="Y133" s="5">
        <f t="shared" si="64"/>
        <v>0</v>
      </c>
    </row>
    <row r="134" spans="1:25" s="20" customFormat="1" ht="20.100000000000001" customHeight="1" x14ac:dyDescent="0.25">
      <c r="A134" s="17">
        <v>23</v>
      </c>
      <c r="B134" s="15" t="s">
        <v>191</v>
      </c>
      <c r="C134" s="15" t="s">
        <v>17</v>
      </c>
      <c r="D134" s="23" t="s">
        <v>189</v>
      </c>
      <c r="E134" s="28">
        <f t="shared" ref="E134:Y134" si="65">E132+E133</f>
        <v>116</v>
      </c>
      <c r="F134" s="28">
        <f t="shared" si="65"/>
        <v>0</v>
      </c>
      <c r="G134" s="28">
        <f t="shared" si="65"/>
        <v>1362.73</v>
      </c>
      <c r="H134" s="28">
        <f t="shared" si="65"/>
        <v>0</v>
      </c>
      <c r="I134" s="28">
        <f t="shared" si="65"/>
        <v>340.68</v>
      </c>
      <c r="J134" s="28">
        <f t="shared" si="65"/>
        <v>0</v>
      </c>
      <c r="K134" s="28">
        <f t="shared" si="65"/>
        <v>5.39</v>
      </c>
      <c r="L134" s="28">
        <f t="shared" si="65"/>
        <v>0</v>
      </c>
      <c r="M134" s="28">
        <f t="shared" si="65"/>
        <v>462.07</v>
      </c>
      <c r="N134" s="28">
        <f t="shared" si="65"/>
        <v>0</v>
      </c>
      <c r="O134" s="28">
        <f t="shared" si="65"/>
        <v>0</v>
      </c>
      <c r="P134" s="28">
        <f t="shared" si="65"/>
        <v>0</v>
      </c>
      <c r="Q134" s="28">
        <f t="shared" si="65"/>
        <v>0</v>
      </c>
      <c r="R134" s="28">
        <f t="shared" si="65"/>
        <v>462.07</v>
      </c>
      <c r="S134" s="28">
        <f t="shared" si="65"/>
        <v>0</v>
      </c>
      <c r="T134" s="28">
        <f t="shared" si="65"/>
        <v>256</v>
      </c>
      <c r="U134" s="28">
        <f t="shared" si="65"/>
        <v>0</v>
      </c>
      <c r="V134" s="28">
        <f t="shared" si="65"/>
        <v>0</v>
      </c>
      <c r="W134" s="28">
        <f t="shared" si="65"/>
        <v>0</v>
      </c>
      <c r="X134" s="28">
        <f t="shared" si="65"/>
        <v>718.06999999999994</v>
      </c>
      <c r="Y134" s="28">
        <f t="shared" si="65"/>
        <v>0</v>
      </c>
    </row>
    <row r="135" spans="1:25" s="36" customFormat="1" ht="20.100000000000001" customHeight="1" x14ac:dyDescent="0.25">
      <c r="A135" s="30"/>
      <c r="B135" s="31"/>
      <c r="C135" s="31"/>
      <c r="D135" s="32" t="s">
        <v>192</v>
      </c>
      <c r="E135" s="33">
        <f t="shared" ref="E135:Y135" si="66">+E90+E93+E94+E95+E98+E101+E104+E107+E110+E113+E114+E117+E118+E119+E122+E125+E126+E127+E128+E129+E130+E131+E134</f>
        <v>4214</v>
      </c>
      <c r="F135" s="33">
        <f t="shared" si="66"/>
        <v>1765</v>
      </c>
      <c r="G135" s="33">
        <f t="shared" si="66"/>
        <v>46118.477199999994</v>
      </c>
      <c r="H135" s="33">
        <f t="shared" si="66"/>
        <v>16404.02464</v>
      </c>
      <c r="I135" s="33">
        <f t="shared" si="66"/>
        <v>11529.649999999998</v>
      </c>
      <c r="J135" s="33">
        <f t="shared" si="66"/>
        <v>3530</v>
      </c>
      <c r="K135" s="33">
        <f t="shared" si="66"/>
        <v>51.45</v>
      </c>
      <c r="L135" s="33">
        <f t="shared" si="66"/>
        <v>243.62</v>
      </c>
      <c r="M135" s="33">
        <f t="shared" si="66"/>
        <v>15795.099999999997</v>
      </c>
      <c r="N135" s="33">
        <f t="shared" si="66"/>
        <v>5538.62</v>
      </c>
      <c r="O135" s="33">
        <f t="shared" si="66"/>
        <v>605</v>
      </c>
      <c r="P135" s="33">
        <f t="shared" si="66"/>
        <v>55</v>
      </c>
      <c r="Q135" s="33">
        <f t="shared" si="66"/>
        <v>30</v>
      </c>
      <c r="R135" s="33">
        <f t="shared" si="66"/>
        <v>15850.099999999997</v>
      </c>
      <c r="S135" s="33">
        <f t="shared" si="66"/>
        <v>6173.62</v>
      </c>
      <c r="T135" s="33">
        <f t="shared" si="66"/>
        <v>8492.74</v>
      </c>
      <c r="U135" s="33">
        <f t="shared" si="66"/>
        <v>2938.73</v>
      </c>
      <c r="V135" s="33">
        <f t="shared" si="66"/>
        <v>0</v>
      </c>
      <c r="W135" s="33">
        <f t="shared" si="66"/>
        <v>39</v>
      </c>
      <c r="X135" s="33">
        <f t="shared" si="66"/>
        <v>24342.840000000004</v>
      </c>
      <c r="Y135" s="33">
        <f t="shared" si="66"/>
        <v>9151.35</v>
      </c>
    </row>
    <row r="136" spans="1:25" ht="20.100000000000001" customHeight="1" x14ac:dyDescent="0.25">
      <c r="A136" s="1">
        <v>1</v>
      </c>
      <c r="B136" s="15" t="s">
        <v>193</v>
      </c>
      <c r="C136" s="15" t="s">
        <v>47</v>
      </c>
      <c r="D136" s="16" t="s">
        <v>194</v>
      </c>
      <c r="E136" s="5">
        <v>121</v>
      </c>
      <c r="F136" s="5">
        <v>51</v>
      </c>
      <c r="G136" s="5">
        <v>1110.46</v>
      </c>
      <c r="H136" s="5">
        <v>567.00000000000011</v>
      </c>
      <c r="I136" s="5">
        <f>ROUND(G136/4,2)</f>
        <v>277.62</v>
      </c>
      <c r="J136" s="5">
        <f>ROUND(F136*2,2)</f>
        <v>102</v>
      </c>
      <c r="K136" s="5"/>
      <c r="L136" s="5"/>
      <c r="M136" s="5">
        <f t="shared" ref="M136:N138" si="67">E136+I136+K136</f>
        <v>398.62</v>
      </c>
      <c r="N136" s="5">
        <f t="shared" si="67"/>
        <v>153</v>
      </c>
      <c r="O136" s="5"/>
      <c r="P136" s="3"/>
      <c r="Q136" s="3"/>
      <c r="R136" s="5">
        <f t="shared" si="52"/>
        <v>398.62</v>
      </c>
      <c r="S136" s="5">
        <f t="shared" si="53"/>
        <v>153</v>
      </c>
      <c r="T136" s="5">
        <v>180</v>
      </c>
      <c r="U136" s="5">
        <v>106.05</v>
      </c>
      <c r="V136" s="5"/>
      <c r="W136" s="5"/>
      <c r="X136" s="5">
        <f t="shared" si="64"/>
        <v>578.62</v>
      </c>
      <c r="Y136" s="5">
        <f t="shared" si="64"/>
        <v>259.05</v>
      </c>
    </row>
    <row r="137" spans="1:25" ht="20.100000000000001" customHeight="1" x14ac:dyDescent="0.25">
      <c r="A137" s="14"/>
      <c r="B137" s="14"/>
      <c r="C137" s="15" t="s">
        <v>115</v>
      </c>
      <c r="D137" s="16" t="s">
        <v>195</v>
      </c>
      <c r="E137" s="5">
        <v>248</v>
      </c>
      <c r="F137" s="5">
        <v>58</v>
      </c>
      <c r="G137" s="5">
        <v>2263.02</v>
      </c>
      <c r="H137" s="5">
        <v>473.8</v>
      </c>
      <c r="I137" s="5">
        <f>ROUND(G137/4,2)</f>
        <v>565.76</v>
      </c>
      <c r="J137" s="5">
        <f>ROUND(F137*2,2)</f>
        <v>116</v>
      </c>
      <c r="K137" s="5"/>
      <c r="L137" s="5">
        <v>145</v>
      </c>
      <c r="M137" s="5">
        <f t="shared" si="67"/>
        <v>813.76</v>
      </c>
      <c r="N137" s="5">
        <f t="shared" si="67"/>
        <v>319</v>
      </c>
      <c r="O137" s="16">
        <v>116</v>
      </c>
      <c r="P137" s="3"/>
      <c r="Q137" s="3"/>
      <c r="R137" s="5">
        <f t="shared" si="52"/>
        <v>813.76</v>
      </c>
      <c r="S137" s="5">
        <f t="shared" si="53"/>
        <v>435</v>
      </c>
      <c r="T137" s="5">
        <v>336</v>
      </c>
      <c r="U137" s="5">
        <v>170</v>
      </c>
      <c r="V137" s="5"/>
      <c r="W137" s="5"/>
      <c r="X137" s="5">
        <f t="shared" si="64"/>
        <v>1149.76</v>
      </c>
      <c r="Y137" s="5">
        <f t="shared" si="64"/>
        <v>605</v>
      </c>
    </row>
    <row r="138" spans="1:25" ht="20.100000000000001" customHeight="1" x14ac:dyDescent="0.25">
      <c r="A138" s="14"/>
      <c r="B138" s="14"/>
      <c r="C138" s="15" t="s">
        <v>115</v>
      </c>
      <c r="D138" s="16" t="s">
        <v>196</v>
      </c>
      <c r="E138" s="5">
        <v>0</v>
      </c>
      <c r="F138" s="5">
        <v>0</v>
      </c>
      <c r="G138" s="5">
        <v>0</v>
      </c>
      <c r="H138" s="5">
        <v>0</v>
      </c>
      <c r="I138" s="5">
        <f>ROUND(G138/4,2)</f>
        <v>0</v>
      </c>
      <c r="J138" s="5">
        <f>ROUND(F138*2,2)</f>
        <v>0</v>
      </c>
      <c r="K138" s="5"/>
      <c r="L138" s="5"/>
      <c r="M138" s="5">
        <f t="shared" si="67"/>
        <v>0</v>
      </c>
      <c r="N138" s="5">
        <f t="shared" si="67"/>
        <v>0</v>
      </c>
      <c r="O138" s="5"/>
      <c r="P138" s="3"/>
      <c r="Q138" s="3"/>
      <c r="R138" s="5">
        <f t="shared" si="52"/>
        <v>0</v>
      </c>
      <c r="S138" s="5">
        <f t="shared" si="53"/>
        <v>0</v>
      </c>
      <c r="T138" s="5">
        <v>0</v>
      </c>
      <c r="U138" s="5">
        <v>0</v>
      </c>
      <c r="V138" s="5"/>
      <c r="W138" s="5"/>
      <c r="X138" s="5">
        <f t="shared" si="64"/>
        <v>0</v>
      </c>
      <c r="Y138" s="5">
        <f t="shared" si="64"/>
        <v>0</v>
      </c>
    </row>
    <row r="139" spans="1:25" s="20" customFormat="1" ht="20.100000000000001" customHeight="1" x14ac:dyDescent="0.25">
      <c r="A139" s="17">
        <v>2</v>
      </c>
      <c r="B139" s="15" t="s">
        <v>197</v>
      </c>
      <c r="C139" s="15" t="s">
        <v>115</v>
      </c>
      <c r="D139" s="18" t="s">
        <v>195</v>
      </c>
      <c r="E139" s="28">
        <f t="shared" ref="E139:Y139" si="68">+E137+E138</f>
        <v>248</v>
      </c>
      <c r="F139" s="28">
        <f t="shared" si="68"/>
        <v>58</v>
      </c>
      <c r="G139" s="28">
        <f t="shared" si="68"/>
        <v>2263.02</v>
      </c>
      <c r="H139" s="28">
        <f t="shared" si="68"/>
        <v>473.8</v>
      </c>
      <c r="I139" s="28">
        <f t="shared" si="68"/>
        <v>565.76</v>
      </c>
      <c r="J139" s="28">
        <f t="shared" si="68"/>
        <v>116</v>
      </c>
      <c r="K139" s="28">
        <f t="shared" si="68"/>
        <v>0</v>
      </c>
      <c r="L139" s="28">
        <f t="shared" si="68"/>
        <v>145</v>
      </c>
      <c r="M139" s="28">
        <f t="shared" si="68"/>
        <v>813.76</v>
      </c>
      <c r="N139" s="28">
        <f t="shared" si="68"/>
        <v>319</v>
      </c>
      <c r="O139" s="28">
        <f t="shared" si="68"/>
        <v>116</v>
      </c>
      <c r="P139" s="28">
        <f t="shared" si="68"/>
        <v>0</v>
      </c>
      <c r="Q139" s="28">
        <f t="shared" si="68"/>
        <v>0</v>
      </c>
      <c r="R139" s="28">
        <f t="shared" si="68"/>
        <v>813.76</v>
      </c>
      <c r="S139" s="28">
        <f t="shared" si="68"/>
        <v>435</v>
      </c>
      <c r="T139" s="28">
        <f t="shared" si="68"/>
        <v>336</v>
      </c>
      <c r="U139" s="28">
        <f t="shared" si="68"/>
        <v>170</v>
      </c>
      <c r="V139" s="28">
        <f t="shared" si="68"/>
        <v>0</v>
      </c>
      <c r="W139" s="28">
        <f t="shared" si="68"/>
        <v>0</v>
      </c>
      <c r="X139" s="28">
        <f t="shared" si="68"/>
        <v>1149.76</v>
      </c>
      <c r="Y139" s="28">
        <f t="shared" si="68"/>
        <v>605</v>
      </c>
    </row>
    <row r="140" spans="1:25" ht="20.100000000000001" customHeight="1" x14ac:dyDescent="0.25">
      <c r="A140" s="14"/>
      <c r="B140" s="14"/>
      <c r="C140" s="15" t="s">
        <v>47</v>
      </c>
      <c r="D140" s="16" t="s">
        <v>198</v>
      </c>
      <c r="E140" s="5">
        <v>225</v>
      </c>
      <c r="F140" s="5">
        <v>90</v>
      </c>
      <c r="G140" s="5">
        <v>1985.3799999999999</v>
      </c>
      <c r="H140" s="5">
        <v>454.91000000000008</v>
      </c>
      <c r="I140" s="5">
        <f>ROUND(G140/4,2)</f>
        <v>496.35</v>
      </c>
      <c r="J140" s="5">
        <f>ROUND(F140*2,2)</f>
        <v>180</v>
      </c>
      <c r="K140" s="5"/>
      <c r="L140" s="5"/>
      <c r="M140" s="5">
        <f>E140+I140+K140</f>
        <v>721.35</v>
      </c>
      <c r="N140" s="5">
        <f>F140+J140+L140</f>
        <v>270</v>
      </c>
      <c r="O140" s="5"/>
      <c r="P140" s="3"/>
      <c r="Q140" s="3"/>
      <c r="R140" s="5">
        <f t="shared" si="52"/>
        <v>721.35</v>
      </c>
      <c r="S140" s="5">
        <f t="shared" si="53"/>
        <v>270</v>
      </c>
      <c r="T140" s="5">
        <v>341.5</v>
      </c>
      <c r="U140" s="5">
        <v>160</v>
      </c>
      <c r="V140" s="5"/>
      <c r="W140" s="5"/>
      <c r="X140" s="5">
        <f t="shared" si="64"/>
        <v>1062.8499999999999</v>
      </c>
      <c r="Y140" s="5">
        <f t="shared" si="64"/>
        <v>430</v>
      </c>
    </row>
    <row r="141" spans="1:25" ht="20.100000000000001" customHeight="1" x14ac:dyDescent="0.25">
      <c r="A141" s="14"/>
      <c r="B141" s="14"/>
      <c r="C141" s="15" t="s">
        <v>47</v>
      </c>
      <c r="D141" s="16" t="s">
        <v>199</v>
      </c>
      <c r="E141" s="5">
        <v>0</v>
      </c>
      <c r="F141" s="5">
        <v>0</v>
      </c>
      <c r="G141" s="5">
        <v>0</v>
      </c>
      <c r="H141" s="5">
        <v>0</v>
      </c>
      <c r="I141" s="5">
        <f>ROUND(G141/4,2)</f>
        <v>0</v>
      </c>
      <c r="J141" s="5">
        <f>ROUND(F141*2,2)</f>
        <v>0</v>
      </c>
      <c r="K141" s="5"/>
      <c r="L141" s="5"/>
      <c r="M141" s="5">
        <f>E141+I141+K141</f>
        <v>0</v>
      </c>
      <c r="N141" s="5">
        <f>F141+J141+L141</f>
        <v>0</v>
      </c>
      <c r="O141" s="5"/>
      <c r="P141" s="3"/>
      <c r="Q141" s="3"/>
      <c r="R141" s="5">
        <f t="shared" si="52"/>
        <v>0</v>
      </c>
      <c r="S141" s="5">
        <f t="shared" si="53"/>
        <v>0</v>
      </c>
      <c r="T141" s="5">
        <v>0</v>
      </c>
      <c r="U141" s="5">
        <v>0</v>
      </c>
      <c r="V141" s="5"/>
      <c r="W141" s="5"/>
      <c r="X141" s="5">
        <f t="shared" si="64"/>
        <v>0</v>
      </c>
      <c r="Y141" s="5">
        <f t="shared" si="64"/>
        <v>0</v>
      </c>
    </row>
    <row r="142" spans="1:25" s="20" customFormat="1" ht="20.100000000000001" customHeight="1" x14ac:dyDescent="0.25">
      <c r="A142" s="17">
        <v>3</v>
      </c>
      <c r="B142" s="15" t="s">
        <v>200</v>
      </c>
      <c r="C142" s="15" t="s">
        <v>47</v>
      </c>
      <c r="D142" s="18" t="s">
        <v>198</v>
      </c>
      <c r="E142" s="28">
        <f t="shared" ref="E142:Y142" si="69">+E140+E141</f>
        <v>225</v>
      </c>
      <c r="F142" s="28">
        <f t="shared" si="69"/>
        <v>90</v>
      </c>
      <c r="G142" s="28">
        <f t="shared" si="69"/>
        <v>1985.3799999999999</v>
      </c>
      <c r="H142" s="28">
        <f t="shared" si="69"/>
        <v>454.91000000000008</v>
      </c>
      <c r="I142" s="28">
        <f t="shared" si="69"/>
        <v>496.35</v>
      </c>
      <c r="J142" s="28">
        <f t="shared" si="69"/>
        <v>180</v>
      </c>
      <c r="K142" s="28">
        <f t="shared" si="69"/>
        <v>0</v>
      </c>
      <c r="L142" s="28">
        <f t="shared" si="69"/>
        <v>0</v>
      </c>
      <c r="M142" s="28">
        <f t="shared" si="69"/>
        <v>721.35</v>
      </c>
      <c r="N142" s="28">
        <f t="shared" si="69"/>
        <v>270</v>
      </c>
      <c r="O142" s="28">
        <f t="shared" si="69"/>
        <v>0</v>
      </c>
      <c r="P142" s="28">
        <f t="shared" si="69"/>
        <v>0</v>
      </c>
      <c r="Q142" s="28">
        <f t="shared" si="69"/>
        <v>0</v>
      </c>
      <c r="R142" s="28">
        <f t="shared" si="69"/>
        <v>721.35</v>
      </c>
      <c r="S142" s="28">
        <f t="shared" si="69"/>
        <v>270</v>
      </c>
      <c r="T142" s="28">
        <f t="shared" si="69"/>
        <v>341.5</v>
      </c>
      <c r="U142" s="28">
        <f t="shared" si="69"/>
        <v>160</v>
      </c>
      <c r="V142" s="28">
        <f t="shared" si="69"/>
        <v>0</v>
      </c>
      <c r="W142" s="28">
        <f t="shared" si="69"/>
        <v>0</v>
      </c>
      <c r="X142" s="28">
        <f t="shared" si="69"/>
        <v>1062.8499999999999</v>
      </c>
      <c r="Y142" s="28">
        <f t="shared" si="69"/>
        <v>430</v>
      </c>
    </row>
    <row r="143" spans="1:25" ht="20.100000000000001" customHeight="1" x14ac:dyDescent="0.25">
      <c r="A143" s="14"/>
      <c r="B143" s="14"/>
      <c r="C143" s="15" t="s">
        <v>84</v>
      </c>
      <c r="D143" s="16" t="s">
        <v>201</v>
      </c>
      <c r="E143" s="5">
        <v>289</v>
      </c>
      <c r="F143" s="5">
        <v>45</v>
      </c>
      <c r="G143" s="5">
        <v>2969.9400000000005</v>
      </c>
      <c r="H143" s="5">
        <v>310</v>
      </c>
      <c r="I143" s="5">
        <f>ROUND(G143/4,2)</f>
        <v>742.49</v>
      </c>
      <c r="J143" s="5">
        <f>ROUND(F143*2,2)</f>
        <v>90</v>
      </c>
      <c r="K143" s="5"/>
      <c r="L143" s="5"/>
      <c r="M143" s="5">
        <f>E143+I143+K143</f>
        <v>1031.49</v>
      </c>
      <c r="N143" s="5">
        <f>F143+J143+L143</f>
        <v>135</v>
      </c>
      <c r="O143" s="5"/>
      <c r="P143" s="3"/>
      <c r="Q143" s="3"/>
      <c r="R143" s="5">
        <f t="shared" si="52"/>
        <v>1031.49</v>
      </c>
      <c r="S143" s="5">
        <f t="shared" si="53"/>
        <v>135</v>
      </c>
      <c r="T143" s="5">
        <v>583.29999999999995</v>
      </c>
      <c r="U143" s="5">
        <v>68.319999999999993</v>
      </c>
      <c r="V143" s="5"/>
      <c r="W143" s="5"/>
      <c r="X143" s="5">
        <f t="shared" si="64"/>
        <v>1614.79</v>
      </c>
      <c r="Y143" s="5">
        <f t="shared" si="64"/>
        <v>203.32</v>
      </c>
    </row>
    <row r="144" spans="1:25" ht="20.100000000000001" customHeight="1" x14ac:dyDescent="0.25">
      <c r="A144" s="14"/>
      <c r="B144" s="14"/>
      <c r="C144" s="15" t="s">
        <v>84</v>
      </c>
      <c r="D144" s="16" t="s">
        <v>202</v>
      </c>
      <c r="E144" s="5">
        <v>4</v>
      </c>
      <c r="F144" s="5">
        <v>0</v>
      </c>
      <c r="G144" s="5">
        <v>51</v>
      </c>
      <c r="H144" s="5">
        <v>0</v>
      </c>
      <c r="I144" s="5">
        <f>ROUND(G144/4,2)</f>
        <v>12.75</v>
      </c>
      <c r="J144" s="5">
        <f>ROUND(F144*2,2)</f>
        <v>0</v>
      </c>
      <c r="K144" s="5"/>
      <c r="L144" s="5"/>
      <c r="M144" s="5">
        <f>E144+I144+K144</f>
        <v>16.75</v>
      </c>
      <c r="N144" s="5">
        <f>F144+J144+L144</f>
        <v>0</v>
      </c>
      <c r="O144" s="5"/>
      <c r="P144" s="3"/>
      <c r="Q144" s="3"/>
      <c r="R144" s="5">
        <f t="shared" si="52"/>
        <v>16.75</v>
      </c>
      <c r="S144" s="5">
        <f t="shared" si="53"/>
        <v>0</v>
      </c>
      <c r="T144" s="5">
        <v>8.6</v>
      </c>
      <c r="U144" s="5">
        <v>0</v>
      </c>
      <c r="V144" s="5"/>
      <c r="W144" s="5"/>
      <c r="X144" s="5">
        <f t="shared" si="64"/>
        <v>25.35</v>
      </c>
      <c r="Y144" s="5">
        <f t="shared" si="64"/>
        <v>0</v>
      </c>
    </row>
    <row r="145" spans="1:25" s="20" customFormat="1" ht="20.100000000000001" customHeight="1" x14ac:dyDescent="0.25">
      <c r="A145" s="17">
        <v>4</v>
      </c>
      <c r="B145" s="15" t="s">
        <v>203</v>
      </c>
      <c r="C145" s="15" t="s">
        <v>84</v>
      </c>
      <c r="D145" s="18" t="s">
        <v>201</v>
      </c>
      <c r="E145" s="28">
        <f t="shared" ref="E145:Y145" si="70">+E143+E144</f>
        <v>293</v>
      </c>
      <c r="F145" s="28">
        <f t="shared" si="70"/>
        <v>45</v>
      </c>
      <c r="G145" s="28">
        <f t="shared" si="70"/>
        <v>3020.9400000000005</v>
      </c>
      <c r="H145" s="28">
        <f t="shared" si="70"/>
        <v>310</v>
      </c>
      <c r="I145" s="28">
        <f t="shared" si="70"/>
        <v>755.24</v>
      </c>
      <c r="J145" s="28">
        <f t="shared" si="70"/>
        <v>90</v>
      </c>
      <c r="K145" s="28">
        <f t="shared" si="70"/>
        <v>0</v>
      </c>
      <c r="L145" s="28">
        <f t="shared" si="70"/>
        <v>0</v>
      </c>
      <c r="M145" s="28">
        <f t="shared" si="70"/>
        <v>1048.24</v>
      </c>
      <c r="N145" s="28">
        <f t="shared" si="70"/>
        <v>135</v>
      </c>
      <c r="O145" s="28">
        <f t="shared" si="70"/>
        <v>0</v>
      </c>
      <c r="P145" s="28">
        <f t="shared" si="70"/>
        <v>0</v>
      </c>
      <c r="Q145" s="28">
        <f t="shared" si="70"/>
        <v>0</v>
      </c>
      <c r="R145" s="28">
        <f t="shared" si="70"/>
        <v>1048.24</v>
      </c>
      <c r="S145" s="28">
        <f t="shared" si="70"/>
        <v>135</v>
      </c>
      <c r="T145" s="28">
        <f t="shared" si="70"/>
        <v>591.9</v>
      </c>
      <c r="U145" s="28">
        <f t="shared" si="70"/>
        <v>68.319999999999993</v>
      </c>
      <c r="V145" s="28">
        <f t="shared" si="70"/>
        <v>0</v>
      </c>
      <c r="W145" s="28">
        <f t="shared" si="70"/>
        <v>0</v>
      </c>
      <c r="X145" s="28">
        <f t="shared" si="70"/>
        <v>1640.1399999999999</v>
      </c>
      <c r="Y145" s="28">
        <f t="shared" si="70"/>
        <v>203.32</v>
      </c>
    </row>
    <row r="146" spans="1:25" ht="20.100000000000001" customHeight="1" x14ac:dyDescent="0.25">
      <c r="A146" s="14"/>
      <c r="B146" s="14"/>
      <c r="C146" s="15" t="s">
        <v>47</v>
      </c>
      <c r="D146" s="16" t="s">
        <v>204</v>
      </c>
      <c r="E146" s="5">
        <v>1400</v>
      </c>
      <c r="F146" s="5">
        <v>2100</v>
      </c>
      <c r="G146" s="5">
        <v>14816</v>
      </c>
      <c r="H146" s="5">
        <v>25898</v>
      </c>
      <c r="I146" s="5">
        <f>ROUND(G146/4,2)</f>
        <v>3704</v>
      </c>
      <c r="J146" s="5">
        <f>ROUND(F146*2,2)</f>
        <v>4200</v>
      </c>
      <c r="K146" s="5"/>
      <c r="L146" s="5"/>
      <c r="M146" s="5">
        <f>E146+I146+K146</f>
        <v>5104</v>
      </c>
      <c r="N146" s="5">
        <f>F146+J146+L146</f>
        <v>6300</v>
      </c>
      <c r="O146" s="16">
        <v>1900</v>
      </c>
      <c r="P146" s="3"/>
      <c r="Q146" s="3"/>
      <c r="R146" s="5">
        <f t="shared" si="52"/>
        <v>5104</v>
      </c>
      <c r="S146" s="5">
        <f t="shared" si="53"/>
        <v>8200</v>
      </c>
      <c r="T146" s="5">
        <v>2600</v>
      </c>
      <c r="U146" s="5">
        <v>5000</v>
      </c>
      <c r="V146" s="5"/>
      <c r="W146" s="5"/>
      <c r="X146" s="5">
        <f t="shared" si="64"/>
        <v>7704</v>
      </c>
      <c r="Y146" s="5">
        <f t="shared" si="64"/>
        <v>13200</v>
      </c>
    </row>
    <row r="147" spans="1:25" ht="20.100000000000001" customHeight="1" x14ac:dyDescent="0.25">
      <c r="A147" s="14"/>
      <c r="B147" s="14"/>
      <c r="C147" s="15"/>
      <c r="D147" s="16" t="s">
        <v>205</v>
      </c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16"/>
      <c r="P147" s="3"/>
      <c r="Q147" s="3"/>
      <c r="R147" s="5">
        <f t="shared" si="52"/>
        <v>0</v>
      </c>
      <c r="S147" s="5">
        <f t="shared" si="53"/>
        <v>0</v>
      </c>
      <c r="T147" s="5">
        <v>0</v>
      </c>
      <c r="U147" s="5">
        <v>0</v>
      </c>
      <c r="V147" s="5"/>
      <c r="W147" s="5"/>
      <c r="X147" s="5">
        <f t="shared" si="64"/>
        <v>0</v>
      </c>
      <c r="Y147" s="5">
        <f t="shared" si="64"/>
        <v>0</v>
      </c>
    </row>
    <row r="148" spans="1:25" ht="20.100000000000001" customHeight="1" x14ac:dyDescent="0.25">
      <c r="A148" s="14"/>
      <c r="B148" s="14"/>
      <c r="C148" s="15" t="s">
        <v>47</v>
      </c>
      <c r="D148" s="37" t="s">
        <v>206</v>
      </c>
      <c r="E148" s="5">
        <v>0</v>
      </c>
      <c r="F148" s="5">
        <v>0</v>
      </c>
      <c r="G148" s="5">
        <v>0</v>
      </c>
      <c r="H148" s="5">
        <v>0</v>
      </c>
      <c r="I148" s="5">
        <f t="shared" ref="I148:I154" si="71">ROUND(G148/4,2)</f>
        <v>0</v>
      </c>
      <c r="J148" s="5">
        <f t="shared" ref="J148:J154" si="72">ROUND(F148*2,2)</f>
        <v>0</v>
      </c>
      <c r="K148" s="5"/>
      <c r="L148" s="5"/>
      <c r="M148" s="5">
        <f t="shared" ref="M148:N154" si="73">E148+I148+K148</f>
        <v>0</v>
      </c>
      <c r="N148" s="5">
        <f t="shared" si="73"/>
        <v>0</v>
      </c>
      <c r="O148" s="5"/>
      <c r="P148" s="3"/>
      <c r="Q148" s="3"/>
      <c r="R148" s="5">
        <f t="shared" si="52"/>
        <v>0</v>
      </c>
      <c r="S148" s="5">
        <f t="shared" si="53"/>
        <v>0</v>
      </c>
      <c r="T148" s="5">
        <v>0</v>
      </c>
      <c r="U148" s="5">
        <v>0</v>
      </c>
      <c r="V148" s="5"/>
      <c r="W148" s="5"/>
      <c r="X148" s="5">
        <f t="shared" si="64"/>
        <v>0</v>
      </c>
      <c r="Y148" s="5">
        <f t="shared" si="64"/>
        <v>0</v>
      </c>
    </row>
    <row r="149" spans="1:25" ht="20.100000000000001" customHeight="1" x14ac:dyDescent="0.25">
      <c r="A149" s="14"/>
      <c r="B149" s="14"/>
      <c r="C149" s="15" t="s">
        <v>47</v>
      </c>
      <c r="D149" s="37" t="s">
        <v>207</v>
      </c>
      <c r="E149" s="5">
        <v>0</v>
      </c>
      <c r="F149" s="5">
        <v>0</v>
      </c>
      <c r="G149" s="5">
        <v>0</v>
      </c>
      <c r="H149" s="5">
        <v>0</v>
      </c>
      <c r="I149" s="5">
        <f t="shared" si="71"/>
        <v>0</v>
      </c>
      <c r="J149" s="5">
        <f t="shared" si="72"/>
        <v>0</v>
      </c>
      <c r="K149" s="5"/>
      <c r="L149" s="5"/>
      <c r="M149" s="5">
        <f t="shared" si="73"/>
        <v>0</v>
      </c>
      <c r="N149" s="5">
        <f t="shared" si="73"/>
        <v>0</v>
      </c>
      <c r="O149" s="5"/>
      <c r="P149" s="3"/>
      <c r="Q149" s="3"/>
      <c r="R149" s="5">
        <f t="shared" si="52"/>
        <v>0</v>
      </c>
      <c r="S149" s="5">
        <f t="shared" si="53"/>
        <v>0</v>
      </c>
      <c r="T149" s="5">
        <v>0</v>
      </c>
      <c r="U149" s="5">
        <v>0</v>
      </c>
      <c r="V149" s="5"/>
      <c r="W149" s="5"/>
      <c r="X149" s="5">
        <f t="shared" si="64"/>
        <v>0</v>
      </c>
      <c r="Y149" s="5">
        <f t="shared" si="64"/>
        <v>0</v>
      </c>
    </row>
    <row r="150" spans="1:25" ht="20.100000000000001" customHeight="1" x14ac:dyDescent="0.25">
      <c r="A150" s="14"/>
      <c r="B150" s="14"/>
      <c r="C150" s="15" t="s">
        <v>47</v>
      </c>
      <c r="D150" s="16" t="s">
        <v>208</v>
      </c>
      <c r="E150" s="5">
        <v>0</v>
      </c>
      <c r="F150" s="5">
        <v>0</v>
      </c>
      <c r="G150" s="5">
        <v>0</v>
      </c>
      <c r="H150" s="5">
        <v>0</v>
      </c>
      <c r="I150" s="5">
        <f t="shared" si="71"/>
        <v>0</v>
      </c>
      <c r="J150" s="5">
        <f t="shared" si="72"/>
        <v>0</v>
      </c>
      <c r="K150" s="5"/>
      <c r="L150" s="5"/>
      <c r="M150" s="5">
        <f t="shared" si="73"/>
        <v>0</v>
      </c>
      <c r="N150" s="5">
        <f t="shared" si="73"/>
        <v>0</v>
      </c>
      <c r="O150" s="5"/>
      <c r="P150" s="3"/>
      <c r="Q150" s="3"/>
      <c r="R150" s="5">
        <f t="shared" si="52"/>
        <v>0</v>
      </c>
      <c r="S150" s="5">
        <f t="shared" si="53"/>
        <v>0</v>
      </c>
      <c r="T150" s="5">
        <v>0</v>
      </c>
      <c r="U150" s="5">
        <v>0</v>
      </c>
      <c r="V150" s="5"/>
      <c r="W150" s="5"/>
      <c r="X150" s="5">
        <f t="shared" si="64"/>
        <v>0</v>
      </c>
      <c r="Y150" s="5">
        <f t="shared" si="64"/>
        <v>0</v>
      </c>
    </row>
    <row r="151" spans="1:25" ht="20.100000000000001" customHeight="1" x14ac:dyDescent="0.25">
      <c r="A151" s="14"/>
      <c r="B151" s="14"/>
      <c r="C151" s="15" t="s">
        <v>47</v>
      </c>
      <c r="D151" s="37" t="s">
        <v>209</v>
      </c>
      <c r="E151" s="5">
        <v>0</v>
      </c>
      <c r="F151" s="5">
        <v>0</v>
      </c>
      <c r="G151" s="5">
        <v>0</v>
      </c>
      <c r="H151" s="5">
        <v>0</v>
      </c>
      <c r="I151" s="5">
        <f t="shared" si="71"/>
        <v>0</v>
      </c>
      <c r="J151" s="5">
        <f t="shared" si="72"/>
        <v>0</v>
      </c>
      <c r="K151" s="5"/>
      <c r="L151" s="5"/>
      <c r="M151" s="5">
        <f t="shared" si="73"/>
        <v>0</v>
      </c>
      <c r="N151" s="5">
        <f t="shared" si="73"/>
        <v>0</v>
      </c>
      <c r="O151" s="5"/>
      <c r="P151" s="3"/>
      <c r="Q151" s="3"/>
      <c r="R151" s="5">
        <f t="shared" si="52"/>
        <v>0</v>
      </c>
      <c r="S151" s="5">
        <f t="shared" si="53"/>
        <v>0</v>
      </c>
      <c r="T151" s="5">
        <v>0</v>
      </c>
      <c r="U151" s="5">
        <v>0</v>
      </c>
      <c r="V151" s="5"/>
      <c r="W151" s="5"/>
      <c r="X151" s="5">
        <f t="shared" si="64"/>
        <v>0</v>
      </c>
      <c r="Y151" s="5">
        <f t="shared" si="64"/>
        <v>0</v>
      </c>
    </row>
    <row r="152" spans="1:25" ht="20.100000000000001" customHeight="1" x14ac:dyDescent="0.25">
      <c r="A152" s="14"/>
      <c r="B152" s="14"/>
      <c r="C152" s="15" t="s">
        <v>47</v>
      </c>
      <c r="D152" s="37" t="s">
        <v>210</v>
      </c>
      <c r="E152" s="5">
        <v>0</v>
      </c>
      <c r="F152" s="5">
        <v>0</v>
      </c>
      <c r="G152" s="5">
        <v>0</v>
      </c>
      <c r="H152" s="5">
        <v>0</v>
      </c>
      <c r="I152" s="5">
        <f t="shared" si="71"/>
        <v>0</v>
      </c>
      <c r="J152" s="5">
        <f t="shared" si="72"/>
        <v>0</v>
      </c>
      <c r="K152" s="5"/>
      <c r="L152" s="5"/>
      <c r="M152" s="5">
        <f t="shared" si="73"/>
        <v>0</v>
      </c>
      <c r="N152" s="5">
        <f t="shared" si="73"/>
        <v>0</v>
      </c>
      <c r="O152" s="5"/>
      <c r="P152" s="3"/>
      <c r="Q152" s="3"/>
      <c r="R152" s="5">
        <f t="shared" si="52"/>
        <v>0</v>
      </c>
      <c r="S152" s="5">
        <f t="shared" si="53"/>
        <v>0</v>
      </c>
      <c r="T152" s="5">
        <v>0</v>
      </c>
      <c r="U152" s="5">
        <v>0</v>
      </c>
      <c r="V152" s="5"/>
      <c r="W152" s="5"/>
      <c r="X152" s="5">
        <f t="shared" si="64"/>
        <v>0</v>
      </c>
      <c r="Y152" s="5">
        <f t="shared" si="64"/>
        <v>0</v>
      </c>
    </row>
    <row r="153" spans="1:25" ht="20.100000000000001" customHeight="1" x14ac:dyDescent="0.25">
      <c r="A153" s="14"/>
      <c r="B153" s="14"/>
      <c r="C153" s="15" t="s">
        <v>47</v>
      </c>
      <c r="D153" s="37" t="s">
        <v>211</v>
      </c>
      <c r="E153" s="5">
        <v>0</v>
      </c>
      <c r="F153" s="5">
        <v>0</v>
      </c>
      <c r="G153" s="5">
        <v>0</v>
      </c>
      <c r="H153" s="5">
        <v>0</v>
      </c>
      <c r="I153" s="5">
        <f t="shared" si="71"/>
        <v>0</v>
      </c>
      <c r="J153" s="5">
        <f t="shared" si="72"/>
        <v>0</v>
      </c>
      <c r="K153" s="5"/>
      <c r="L153" s="5"/>
      <c r="M153" s="5">
        <f t="shared" si="73"/>
        <v>0</v>
      </c>
      <c r="N153" s="5">
        <f t="shared" si="73"/>
        <v>0</v>
      </c>
      <c r="O153" s="5"/>
      <c r="P153" s="3"/>
      <c r="Q153" s="3"/>
      <c r="R153" s="5">
        <f t="shared" si="52"/>
        <v>0</v>
      </c>
      <c r="S153" s="5">
        <f t="shared" si="53"/>
        <v>0</v>
      </c>
      <c r="T153" s="5">
        <v>0</v>
      </c>
      <c r="U153" s="5">
        <v>0</v>
      </c>
      <c r="V153" s="5"/>
      <c r="W153" s="5"/>
      <c r="X153" s="5">
        <f t="shared" si="64"/>
        <v>0</v>
      </c>
      <c r="Y153" s="5">
        <f t="shared" si="64"/>
        <v>0</v>
      </c>
    </row>
    <row r="154" spans="1:25" ht="20.100000000000001" customHeight="1" x14ac:dyDescent="0.25">
      <c r="A154" s="14"/>
      <c r="B154" s="14"/>
      <c r="C154" s="15" t="s">
        <v>47</v>
      </c>
      <c r="D154" s="38" t="s">
        <v>212</v>
      </c>
      <c r="E154" s="5">
        <v>0</v>
      </c>
      <c r="F154" s="5">
        <v>0</v>
      </c>
      <c r="G154" s="5">
        <v>0</v>
      </c>
      <c r="H154" s="5">
        <v>0</v>
      </c>
      <c r="I154" s="5">
        <f t="shared" si="71"/>
        <v>0</v>
      </c>
      <c r="J154" s="5">
        <f t="shared" si="72"/>
        <v>0</v>
      </c>
      <c r="K154" s="5"/>
      <c r="L154" s="5"/>
      <c r="M154" s="5">
        <f t="shared" si="73"/>
        <v>0</v>
      </c>
      <c r="N154" s="5">
        <f t="shared" si="73"/>
        <v>0</v>
      </c>
      <c r="O154" s="5"/>
      <c r="P154" s="3"/>
      <c r="Q154" s="3"/>
      <c r="R154" s="5">
        <f t="shared" si="52"/>
        <v>0</v>
      </c>
      <c r="S154" s="5">
        <f t="shared" si="53"/>
        <v>0</v>
      </c>
      <c r="T154" s="5">
        <v>0</v>
      </c>
      <c r="U154" s="5">
        <v>0</v>
      </c>
      <c r="V154" s="5"/>
      <c r="W154" s="5"/>
      <c r="X154" s="5">
        <f t="shared" si="64"/>
        <v>0</v>
      </c>
      <c r="Y154" s="5">
        <f t="shared" si="64"/>
        <v>0</v>
      </c>
    </row>
    <row r="155" spans="1:25" s="20" customFormat="1" ht="20.100000000000001" customHeight="1" x14ac:dyDescent="0.25">
      <c r="A155" s="17">
        <v>5</v>
      </c>
      <c r="B155" s="15" t="s">
        <v>213</v>
      </c>
      <c r="C155" s="15" t="s">
        <v>47</v>
      </c>
      <c r="D155" s="23" t="s">
        <v>204</v>
      </c>
      <c r="E155" s="28">
        <f t="shared" ref="E155:Y155" si="74">+E146+E148+E149+E150+E151+E152+E153+E154</f>
        <v>1400</v>
      </c>
      <c r="F155" s="28">
        <f t="shared" si="74"/>
        <v>2100</v>
      </c>
      <c r="G155" s="28">
        <f t="shared" si="74"/>
        <v>14816</v>
      </c>
      <c r="H155" s="28">
        <f t="shared" si="74"/>
        <v>25898</v>
      </c>
      <c r="I155" s="28">
        <f t="shared" si="74"/>
        <v>3704</v>
      </c>
      <c r="J155" s="28">
        <f t="shared" si="74"/>
        <v>4200</v>
      </c>
      <c r="K155" s="28">
        <f t="shared" si="74"/>
        <v>0</v>
      </c>
      <c r="L155" s="28">
        <f t="shared" si="74"/>
        <v>0</v>
      </c>
      <c r="M155" s="28">
        <f t="shared" si="74"/>
        <v>5104</v>
      </c>
      <c r="N155" s="28">
        <f t="shared" si="74"/>
        <v>6300</v>
      </c>
      <c r="O155" s="28">
        <f t="shared" si="74"/>
        <v>1900</v>
      </c>
      <c r="P155" s="28">
        <f t="shared" si="74"/>
        <v>0</v>
      </c>
      <c r="Q155" s="28">
        <f t="shared" si="74"/>
        <v>0</v>
      </c>
      <c r="R155" s="28">
        <f t="shared" si="74"/>
        <v>5104</v>
      </c>
      <c r="S155" s="28">
        <f t="shared" si="74"/>
        <v>8200</v>
      </c>
      <c r="T155" s="28">
        <f t="shared" si="74"/>
        <v>2600</v>
      </c>
      <c r="U155" s="28">
        <f t="shared" si="74"/>
        <v>5000</v>
      </c>
      <c r="V155" s="28">
        <f t="shared" si="74"/>
        <v>0</v>
      </c>
      <c r="W155" s="28">
        <f t="shared" si="74"/>
        <v>0</v>
      </c>
      <c r="X155" s="28">
        <f t="shared" si="74"/>
        <v>7704</v>
      </c>
      <c r="Y155" s="28">
        <f t="shared" si="74"/>
        <v>13200</v>
      </c>
    </row>
    <row r="156" spans="1:25" ht="20.100000000000001" customHeight="1" x14ac:dyDescent="0.25">
      <c r="A156" s="1">
        <v>6</v>
      </c>
      <c r="B156" s="15" t="s">
        <v>214</v>
      </c>
      <c r="C156" s="15" t="s">
        <v>94</v>
      </c>
      <c r="D156" s="16" t="s">
        <v>215</v>
      </c>
      <c r="E156" s="5">
        <v>95</v>
      </c>
      <c r="F156" s="5">
        <v>4</v>
      </c>
      <c r="G156" s="5">
        <v>1048.1500000000001</v>
      </c>
      <c r="H156" s="5">
        <v>35.299999999999997</v>
      </c>
      <c r="I156" s="5">
        <f>ROUND(G156/4,2)</f>
        <v>262.04000000000002</v>
      </c>
      <c r="J156" s="5">
        <f>ROUND(F156*2,2)</f>
        <v>8</v>
      </c>
      <c r="K156" s="5"/>
      <c r="L156" s="5">
        <v>24</v>
      </c>
      <c r="M156" s="5">
        <f t="shared" ref="M156:N158" si="75">E156+I156+K156</f>
        <v>357.04</v>
      </c>
      <c r="N156" s="5">
        <f t="shared" si="75"/>
        <v>36</v>
      </c>
      <c r="O156" s="16">
        <v>2</v>
      </c>
      <c r="P156" s="3">
        <v>20</v>
      </c>
      <c r="Q156" s="3"/>
      <c r="R156" s="5">
        <f t="shared" si="52"/>
        <v>377.04</v>
      </c>
      <c r="S156" s="5">
        <f t="shared" si="53"/>
        <v>38</v>
      </c>
      <c r="T156" s="5">
        <v>180</v>
      </c>
      <c r="U156" s="5">
        <v>0</v>
      </c>
      <c r="V156" s="5"/>
      <c r="W156" s="5"/>
      <c r="X156" s="5">
        <f t="shared" si="64"/>
        <v>557.04</v>
      </c>
      <c r="Y156" s="5">
        <f t="shared" si="64"/>
        <v>38</v>
      </c>
    </row>
    <row r="157" spans="1:25" ht="20.100000000000001" customHeight="1" x14ac:dyDescent="0.25">
      <c r="A157" s="14"/>
      <c r="B157" s="14"/>
      <c r="C157" s="15" t="s">
        <v>115</v>
      </c>
      <c r="D157" s="16" t="s">
        <v>216</v>
      </c>
      <c r="E157" s="5">
        <v>126</v>
      </c>
      <c r="F157" s="5">
        <v>46</v>
      </c>
      <c r="G157" s="5">
        <v>1283.0899999999999</v>
      </c>
      <c r="H157" s="5">
        <v>341.5</v>
      </c>
      <c r="I157" s="5">
        <f>ROUND(G157/4,2)</f>
        <v>320.77</v>
      </c>
      <c r="J157" s="5">
        <f>ROUND(F157*2,2)</f>
        <v>92</v>
      </c>
      <c r="K157" s="5"/>
      <c r="L157" s="5"/>
      <c r="M157" s="5">
        <f t="shared" si="75"/>
        <v>446.77</v>
      </c>
      <c r="N157" s="5">
        <f t="shared" si="75"/>
        <v>138</v>
      </c>
      <c r="O157" s="16">
        <v>7</v>
      </c>
      <c r="P157" s="3"/>
      <c r="Q157" s="3"/>
      <c r="R157" s="5">
        <f t="shared" si="52"/>
        <v>446.77</v>
      </c>
      <c r="S157" s="5">
        <f t="shared" si="53"/>
        <v>145</v>
      </c>
      <c r="T157" s="5">
        <v>196</v>
      </c>
      <c r="U157" s="5">
        <v>58</v>
      </c>
      <c r="V157" s="5"/>
      <c r="W157" s="5"/>
      <c r="X157" s="5">
        <f t="shared" si="64"/>
        <v>642.77</v>
      </c>
      <c r="Y157" s="5">
        <f t="shared" si="64"/>
        <v>203</v>
      </c>
    </row>
    <row r="158" spans="1:25" ht="20.100000000000001" customHeight="1" x14ac:dyDescent="0.25">
      <c r="A158" s="14"/>
      <c r="B158" s="14"/>
      <c r="C158" s="15" t="s">
        <v>115</v>
      </c>
      <c r="D158" s="16" t="s">
        <v>217</v>
      </c>
      <c r="E158" s="5">
        <v>0</v>
      </c>
      <c r="F158" s="5">
        <v>0</v>
      </c>
      <c r="G158" s="5">
        <v>0</v>
      </c>
      <c r="H158" s="5">
        <v>0</v>
      </c>
      <c r="I158" s="5">
        <f>ROUND(G158/4,2)</f>
        <v>0</v>
      </c>
      <c r="J158" s="5">
        <f>ROUND(F158*2,2)</f>
        <v>0</v>
      </c>
      <c r="K158" s="5"/>
      <c r="L158" s="5"/>
      <c r="M158" s="5">
        <f t="shared" si="75"/>
        <v>0</v>
      </c>
      <c r="N158" s="5">
        <f t="shared" si="75"/>
        <v>0</v>
      </c>
      <c r="O158" s="5"/>
      <c r="P158" s="3"/>
      <c r="Q158" s="3"/>
      <c r="R158" s="5">
        <f t="shared" si="52"/>
        <v>0</v>
      </c>
      <c r="S158" s="5">
        <f t="shared" si="53"/>
        <v>0</v>
      </c>
      <c r="T158" s="5">
        <v>0</v>
      </c>
      <c r="U158" s="5">
        <v>0</v>
      </c>
      <c r="V158" s="5"/>
      <c r="W158" s="5"/>
      <c r="X158" s="5">
        <f t="shared" si="64"/>
        <v>0</v>
      </c>
      <c r="Y158" s="5">
        <f t="shared" si="64"/>
        <v>0</v>
      </c>
    </row>
    <row r="159" spans="1:25" s="20" customFormat="1" ht="20.100000000000001" customHeight="1" x14ac:dyDescent="0.25">
      <c r="A159" s="17">
        <v>7</v>
      </c>
      <c r="B159" s="15" t="s">
        <v>218</v>
      </c>
      <c r="C159" s="15" t="s">
        <v>115</v>
      </c>
      <c r="D159" s="18" t="s">
        <v>216</v>
      </c>
      <c r="E159" s="28">
        <f t="shared" ref="E159:Y159" si="76">+E157+E158</f>
        <v>126</v>
      </c>
      <c r="F159" s="28">
        <f t="shared" si="76"/>
        <v>46</v>
      </c>
      <c r="G159" s="28">
        <f t="shared" si="76"/>
        <v>1283.0899999999999</v>
      </c>
      <c r="H159" s="28">
        <f t="shared" si="76"/>
        <v>341.5</v>
      </c>
      <c r="I159" s="28">
        <f t="shared" si="76"/>
        <v>320.77</v>
      </c>
      <c r="J159" s="28">
        <f t="shared" si="76"/>
        <v>92</v>
      </c>
      <c r="K159" s="28">
        <f t="shared" si="76"/>
        <v>0</v>
      </c>
      <c r="L159" s="28">
        <f t="shared" si="76"/>
        <v>0</v>
      </c>
      <c r="M159" s="28">
        <f t="shared" si="76"/>
        <v>446.77</v>
      </c>
      <c r="N159" s="28">
        <f t="shared" si="76"/>
        <v>138</v>
      </c>
      <c r="O159" s="28">
        <f t="shared" si="76"/>
        <v>7</v>
      </c>
      <c r="P159" s="28">
        <f t="shared" si="76"/>
        <v>0</v>
      </c>
      <c r="Q159" s="28">
        <f t="shared" si="76"/>
        <v>0</v>
      </c>
      <c r="R159" s="28">
        <f t="shared" si="76"/>
        <v>446.77</v>
      </c>
      <c r="S159" s="28">
        <f t="shared" si="76"/>
        <v>145</v>
      </c>
      <c r="T159" s="28">
        <f t="shared" si="76"/>
        <v>196</v>
      </c>
      <c r="U159" s="28">
        <f t="shared" si="76"/>
        <v>58</v>
      </c>
      <c r="V159" s="28">
        <f t="shared" si="76"/>
        <v>0</v>
      </c>
      <c r="W159" s="28">
        <f t="shared" si="76"/>
        <v>0</v>
      </c>
      <c r="X159" s="28">
        <f t="shared" si="76"/>
        <v>642.77</v>
      </c>
      <c r="Y159" s="28">
        <f t="shared" si="76"/>
        <v>203</v>
      </c>
    </row>
    <row r="160" spans="1:25" ht="20.100000000000001" customHeight="1" x14ac:dyDescent="0.25">
      <c r="A160" s="1">
        <v>8</v>
      </c>
      <c r="B160" s="15" t="s">
        <v>219</v>
      </c>
      <c r="C160" s="15" t="s">
        <v>115</v>
      </c>
      <c r="D160" s="16" t="s">
        <v>220</v>
      </c>
      <c r="E160" s="5">
        <v>950</v>
      </c>
      <c r="F160" s="5">
        <v>1150</v>
      </c>
      <c r="G160" s="5">
        <v>9570.5</v>
      </c>
      <c r="H160" s="5">
        <v>12590</v>
      </c>
      <c r="I160" s="5">
        <f>ROUND(G160/4,2)</f>
        <v>2392.63</v>
      </c>
      <c r="J160" s="5">
        <f>ROUND(F160*2,2)</f>
        <v>2300</v>
      </c>
      <c r="K160" s="5"/>
      <c r="L160" s="5"/>
      <c r="M160" s="5">
        <f t="shared" ref="M160:N162" si="77">E160+I160+K160</f>
        <v>3342.63</v>
      </c>
      <c r="N160" s="5">
        <f t="shared" si="77"/>
        <v>3450</v>
      </c>
      <c r="O160" s="16">
        <v>1250</v>
      </c>
      <c r="P160" s="3"/>
      <c r="Q160" s="3"/>
      <c r="R160" s="5">
        <f t="shared" si="52"/>
        <v>3342.63</v>
      </c>
      <c r="S160" s="5">
        <f t="shared" si="53"/>
        <v>4700</v>
      </c>
      <c r="T160" s="5">
        <v>1650</v>
      </c>
      <c r="U160" s="5">
        <v>2550</v>
      </c>
      <c r="V160" s="5"/>
      <c r="W160" s="5"/>
      <c r="X160" s="5">
        <f t="shared" si="64"/>
        <v>4992.63</v>
      </c>
      <c r="Y160" s="5">
        <f t="shared" si="64"/>
        <v>7250</v>
      </c>
    </row>
    <row r="161" spans="1:25" ht="20.100000000000001" customHeight="1" x14ac:dyDescent="0.25">
      <c r="A161" s="14"/>
      <c r="B161" s="14"/>
      <c r="C161" s="15" t="s">
        <v>99</v>
      </c>
      <c r="D161" s="16" t="s">
        <v>221</v>
      </c>
      <c r="E161" s="5">
        <v>174</v>
      </c>
      <c r="F161" s="5">
        <v>0</v>
      </c>
      <c r="G161" s="5">
        <v>1801.9499999999998</v>
      </c>
      <c r="H161" s="5">
        <v>62.710000000000008</v>
      </c>
      <c r="I161" s="5">
        <f>ROUND(G161/4,2)</f>
        <v>450.49</v>
      </c>
      <c r="J161" s="5">
        <f>ROUND(F161*2,2)</f>
        <v>0</v>
      </c>
      <c r="K161" s="5"/>
      <c r="L161" s="5">
        <v>62</v>
      </c>
      <c r="M161" s="5">
        <f t="shared" si="77"/>
        <v>624.49</v>
      </c>
      <c r="N161" s="5">
        <f t="shared" si="77"/>
        <v>62</v>
      </c>
      <c r="O161" s="5"/>
      <c r="P161" s="3"/>
      <c r="Q161" s="3"/>
      <c r="R161" s="5">
        <f t="shared" si="52"/>
        <v>624.49</v>
      </c>
      <c r="S161" s="5">
        <f t="shared" si="53"/>
        <v>62</v>
      </c>
      <c r="T161" s="5">
        <v>310</v>
      </c>
      <c r="U161" s="5">
        <v>0.5</v>
      </c>
      <c r="V161" s="5"/>
      <c r="W161" s="5"/>
      <c r="X161" s="5">
        <f t="shared" si="64"/>
        <v>934.49</v>
      </c>
      <c r="Y161" s="5">
        <f t="shared" si="64"/>
        <v>62.5</v>
      </c>
    </row>
    <row r="162" spans="1:25" ht="20.100000000000001" customHeight="1" x14ac:dyDescent="0.25">
      <c r="A162" s="14"/>
      <c r="B162" s="14"/>
      <c r="C162" s="15" t="s">
        <v>99</v>
      </c>
      <c r="D162" s="16" t="s">
        <v>222</v>
      </c>
      <c r="E162" s="5">
        <v>0</v>
      </c>
      <c r="F162" s="5">
        <v>0</v>
      </c>
      <c r="G162" s="5">
        <v>0</v>
      </c>
      <c r="H162" s="5">
        <v>0</v>
      </c>
      <c r="I162" s="5">
        <f>ROUND(G162/4,2)</f>
        <v>0</v>
      </c>
      <c r="J162" s="5">
        <f>ROUND(F162*2,2)</f>
        <v>0</v>
      </c>
      <c r="K162" s="5"/>
      <c r="L162" s="5"/>
      <c r="M162" s="5">
        <f t="shared" si="77"/>
        <v>0</v>
      </c>
      <c r="N162" s="5">
        <f t="shared" si="77"/>
        <v>0</v>
      </c>
      <c r="O162" s="5"/>
      <c r="P162" s="3"/>
      <c r="Q162" s="3"/>
      <c r="R162" s="5">
        <f t="shared" si="52"/>
        <v>0</v>
      </c>
      <c r="S162" s="5">
        <f t="shared" si="53"/>
        <v>0</v>
      </c>
      <c r="T162" s="5">
        <v>0</v>
      </c>
      <c r="U162" s="5">
        <v>0</v>
      </c>
      <c r="V162" s="5"/>
      <c r="W162" s="5"/>
      <c r="X162" s="5">
        <f t="shared" si="64"/>
        <v>0</v>
      </c>
      <c r="Y162" s="5">
        <f t="shared" si="64"/>
        <v>0</v>
      </c>
    </row>
    <row r="163" spans="1:25" s="20" customFormat="1" ht="20.100000000000001" customHeight="1" x14ac:dyDescent="0.25">
      <c r="A163" s="17">
        <v>9</v>
      </c>
      <c r="B163" s="15" t="s">
        <v>223</v>
      </c>
      <c r="C163" s="15" t="s">
        <v>99</v>
      </c>
      <c r="D163" s="18" t="s">
        <v>221</v>
      </c>
      <c r="E163" s="28">
        <f t="shared" ref="E163:Y163" si="78">+E161+E162</f>
        <v>174</v>
      </c>
      <c r="F163" s="28">
        <f t="shared" si="78"/>
        <v>0</v>
      </c>
      <c r="G163" s="28">
        <f t="shared" si="78"/>
        <v>1801.9499999999998</v>
      </c>
      <c r="H163" s="28">
        <f t="shared" si="78"/>
        <v>62.710000000000008</v>
      </c>
      <c r="I163" s="28">
        <f t="shared" si="78"/>
        <v>450.49</v>
      </c>
      <c r="J163" s="28">
        <f t="shared" si="78"/>
        <v>0</v>
      </c>
      <c r="K163" s="28">
        <f t="shared" si="78"/>
        <v>0</v>
      </c>
      <c r="L163" s="28">
        <f t="shared" si="78"/>
        <v>62</v>
      </c>
      <c r="M163" s="28">
        <f t="shared" si="78"/>
        <v>624.49</v>
      </c>
      <c r="N163" s="28">
        <f t="shared" si="78"/>
        <v>62</v>
      </c>
      <c r="O163" s="28">
        <f t="shared" si="78"/>
        <v>0</v>
      </c>
      <c r="P163" s="28">
        <f t="shared" si="78"/>
        <v>0</v>
      </c>
      <c r="Q163" s="28">
        <f t="shared" si="78"/>
        <v>0</v>
      </c>
      <c r="R163" s="28">
        <f t="shared" si="78"/>
        <v>624.49</v>
      </c>
      <c r="S163" s="28">
        <f t="shared" si="78"/>
        <v>62</v>
      </c>
      <c r="T163" s="28">
        <f t="shared" si="78"/>
        <v>310</v>
      </c>
      <c r="U163" s="28">
        <f t="shared" si="78"/>
        <v>0.5</v>
      </c>
      <c r="V163" s="28">
        <f t="shared" si="78"/>
        <v>0</v>
      </c>
      <c r="W163" s="28">
        <f t="shared" si="78"/>
        <v>0</v>
      </c>
      <c r="X163" s="28">
        <f t="shared" si="78"/>
        <v>934.49</v>
      </c>
      <c r="Y163" s="28">
        <f t="shared" si="78"/>
        <v>62.5</v>
      </c>
    </row>
    <row r="164" spans="1:25" ht="20.100000000000001" customHeight="1" x14ac:dyDescent="0.25">
      <c r="A164" s="1">
        <v>10</v>
      </c>
      <c r="B164" s="15" t="s">
        <v>224</v>
      </c>
      <c r="C164" s="15" t="s">
        <v>84</v>
      </c>
      <c r="D164" s="16" t="s">
        <v>225</v>
      </c>
      <c r="E164" s="5">
        <v>93</v>
      </c>
      <c r="F164" s="5">
        <v>2</v>
      </c>
      <c r="G164" s="5">
        <v>1057.26</v>
      </c>
      <c r="H164" s="5">
        <v>280.89</v>
      </c>
      <c r="I164" s="5">
        <f>ROUND(G164/4,2)</f>
        <v>264.32</v>
      </c>
      <c r="J164" s="5">
        <f>ROUND(F164*2,2)</f>
        <v>4</v>
      </c>
      <c r="K164" s="5"/>
      <c r="L164" s="5">
        <v>10.5</v>
      </c>
      <c r="M164" s="5">
        <f t="shared" ref="M164:N166" si="79">E164+I164+K164</f>
        <v>357.32</v>
      </c>
      <c r="N164" s="5">
        <f t="shared" si="79"/>
        <v>16.5</v>
      </c>
      <c r="O164" s="5"/>
      <c r="P164" s="3"/>
      <c r="Q164" s="3"/>
      <c r="R164" s="5">
        <f t="shared" si="52"/>
        <v>357.32</v>
      </c>
      <c r="S164" s="5">
        <f t="shared" si="53"/>
        <v>16.5</v>
      </c>
      <c r="T164" s="5">
        <v>161.5</v>
      </c>
      <c r="U164" s="5">
        <v>0</v>
      </c>
      <c r="V164" s="5"/>
      <c r="W164" s="5"/>
      <c r="X164" s="5">
        <f t="shared" si="64"/>
        <v>518.81999999999994</v>
      </c>
      <c r="Y164" s="5">
        <f t="shared" si="64"/>
        <v>16.5</v>
      </c>
    </row>
    <row r="165" spans="1:25" ht="20.100000000000001" customHeight="1" x14ac:dyDescent="0.25">
      <c r="A165" s="14"/>
      <c r="B165" s="14"/>
      <c r="C165" s="15" t="s">
        <v>115</v>
      </c>
      <c r="D165" s="16" t="s">
        <v>226</v>
      </c>
      <c r="E165" s="5">
        <v>155</v>
      </c>
      <c r="F165" s="5">
        <v>7</v>
      </c>
      <c r="G165" s="5">
        <v>1301.76</v>
      </c>
      <c r="H165" s="5">
        <v>188.7</v>
      </c>
      <c r="I165" s="5">
        <f>ROUND(G165/4,2)</f>
        <v>325.44</v>
      </c>
      <c r="J165" s="5">
        <f>ROUND(F165*2,2)</f>
        <v>14</v>
      </c>
      <c r="K165" s="5"/>
      <c r="L165" s="5"/>
      <c r="M165" s="5">
        <f t="shared" si="79"/>
        <v>480.44</v>
      </c>
      <c r="N165" s="5">
        <f t="shared" si="79"/>
        <v>21</v>
      </c>
      <c r="O165" s="5"/>
      <c r="P165" s="3"/>
      <c r="Q165" s="3"/>
      <c r="R165" s="5">
        <f t="shared" si="52"/>
        <v>480.44</v>
      </c>
      <c r="S165" s="5">
        <f t="shared" si="53"/>
        <v>21</v>
      </c>
      <c r="T165" s="5">
        <v>255</v>
      </c>
      <c r="U165" s="5">
        <v>76.25</v>
      </c>
      <c r="V165" s="5"/>
      <c r="W165" s="5"/>
      <c r="X165" s="5">
        <f t="shared" si="64"/>
        <v>735.44</v>
      </c>
      <c r="Y165" s="5">
        <f t="shared" si="64"/>
        <v>97.25</v>
      </c>
    </row>
    <row r="166" spans="1:25" ht="20.100000000000001" customHeight="1" x14ac:dyDescent="0.25">
      <c r="A166" s="1"/>
      <c r="B166" s="1"/>
      <c r="C166" s="15" t="s">
        <v>115</v>
      </c>
      <c r="D166" s="16" t="s">
        <v>227</v>
      </c>
      <c r="E166" s="5">
        <v>0</v>
      </c>
      <c r="F166" s="5">
        <v>0</v>
      </c>
      <c r="G166" s="5">
        <v>0</v>
      </c>
      <c r="H166" s="5">
        <v>0</v>
      </c>
      <c r="I166" s="5">
        <f>ROUND(G166/4,2)</f>
        <v>0</v>
      </c>
      <c r="J166" s="5">
        <f>ROUND(F166*2,2)</f>
        <v>0</v>
      </c>
      <c r="K166" s="5"/>
      <c r="L166" s="5"/>
      <c r="M166" s="5">
        <f t="shared" si="79"/>
        <v>0</v>
      </c>
      <c r="N166" s="5">
        <f t="shared" si="79"/>
        <v>0</v>
      </c>
      <c r="O166" s="5"/>
      <c r="P166" s="3"/>
      <c r="Q166" s="3"/>
      <c r="R166" s="5">
        <f t="shared" si="52"/>
        <v>0</v>
      </c>
      <c r="S166" s="5">
        <f t="shared" si="53"/>
        <v>0</v>
      </c>
      <c r="T166" s="5">
        <v>0</v>
      </c>
      <c r="U166" s="5">
        <v>0</v>
      </c>
      <c r="V166" s="5"/>
      <c r="W166" s="5"/>
      <c r="X166" s="5">
        <f t="shared" si="64"/>
        <v>0</v>
      </c>
      <c r="Y166" s="5">
        <f t="shared" si="64"/>
        <v>0</v>
      </c>
    </row>
    <row r="167" spans="1:25" s="20" customFormat="1" ht="20.100000000000001" customHeight="1" x14ac:dyDescent="0.25">
      <c r="A167" s="17">
        <v>11</v>
      </c>
      <c r="B167" s="15" t="s">
        <v>228</v>
      </c>
      <c r="C167" s="15" t="s">
        <v>115</v>
      </c>
      <c r="D167" s="18" t="s">
        <v>226</v>
      </c>
      <c r="E167" s="28">
        <f t="shared" ref="E167:Y167" si="80">+E165+E166</f>
        <v>155</v>
      </c>
      <c r="F167" s="28">
        <f t="shared" si="80"/>
        <v>7</v>
      </c>
      <c r="G167" s="28">
        <f t="shared" si="80"/>
        <v>1301.76</v>
      </c>
      <c r="H167" s="28">
        <f t="shared" si="80"/>
        <v>188.7</v>
      </c>
      <c r="I167" s="28">
        <f t="shared" si="80"/>
        <v>325.44</v>
      </c>
      <c r="J167" s="28">
        <f t="shared" si="80"/>
        <v>14</v>
      </c>
      <c r="K167" s="28">
        <f t="shared" si="80"/>
        <v>0</v>
      </c>
      <c r="L167" s="28">
        <f t="shared" si="80"/>
        <v>0</v>
      </c>
      <c r="M167" s="28">
        <f t="shared" si="80"/>
        <v>480.44</v>
      </c>
      <c r="N167" s="28">
        <f t="shared" si="80"/>
        <v>21</v>
      </c>
      <c r="O167" s="28">
        <f t="shared" si="80"/>
        <v>0</v>
      </c>
      <c r="P167" s="28">
        <f t="shared" si="80"/>
        <v>0</v>
      </c>
      <c r="Q167" s="28">
        <f t="shared" si="80"/>
        <v>0</v>
      </c>
      <c r="R167" s="28">
        <f t="shared" si="80"/>
        <v>480.44</v>
      </c>
      <c r="S167" s="28">
        <f t="shared" si="80"/>
        <v>21</v>
      </c>
      <c r="T167" s="28">
        <f t="shared" si="80"/>
        <v>255</v>
      </c>
      <c r="U167" s="28">
        <f t="shared" si="80"/>
        <v>76.25</v>
      </c>
      <c r="V167" s="28">
        <f t="shared" si="80"/>
        <v>0</v>
      </c>
      <c r="W167" s="28">
        <f t="shared" si="80"/>
        <v>0</v>
      </c>
      <c r="X167" s="28">
        <f t="shared" si="80"/>
        <v>735.44</v>
      </c>
      <c r="Y167" s="28">
        <f t="shared" si="80"/>
        <v>97.25</v>
      </c>
    </row>
    <row r="168" spans="1:25" ht="20.100000000000001" customHeight="1" x14ac:dyDescent="0.25">
      <c r="A168" s="1">
        <v>12</v>
      </c>
      <c r="B168" s="15" t="s">
        <v>229</v>
      </c>
      <c r="C168" s="15" t="s">
        <v>88</v>
      </c>
      <c r="D168" s="16" t="s">
        <v>230</v>
      </c>
      <c r="E168" s="5">
        <v>82</v>
      </c>
      <c r="F168" s="5">
        <v>8</v>
      </c>
      <c r="G168" s="5">
        <v>908.93999999999994</v>
      </c>
      <c r="H168" s="5">
        <v>48</v>
      </c>
      <c r="I168" s="5">
        <f>ROUND(G168/4,2)</f>
        <v>227.24</v>
      </c>
      <c r="J168" s="5">
        <f>ROUND(F168*2,2)</f>
        <v>16</v>
      </c>
      <c r="K168" s="5"/>
      <c r="L168" s="5"/>
      <c r="M168" s="5">
        <f t="shared" ref="M168:N171" si="81">E168+I168+K168</f>
        <v>309.24</v>
      </c>
      <c r="N168" s="5">
        <f t="shared" si="81"/>
        <v>24</v>
      </c>
      <c r="O168" s="5"/>
      <c r="P168" s="3"/>
      <c r="Q168" s="3"/>
      <c r="R168" s="5">
        <f t="shared" si="52"/>
        <v>309.24</v>
      </c>
      <c r="S168" s="5">
        <f t="shared" si="53"/>
        <v>24</v>
      </c>
      <c r="T168" s="5">
        <v>152</v>
      </c>
      <c r="U168" s="5">
        <v>8</v>
      </c>
      <c r="V168" s="5"/>
      <c r="W168" s="5"/>
      <c r="X168" s="5">
        <f t="shared" si="64"/>
        <v>461.24</v>
      </c>
      <c r="Y168" s="5">
        <f t="shared" si="64"/>
        <v>32</v>
      </c>
    </row>
    <row r="169" spans="1:25" ht="20.100000000000001" customHeight="1" x14ac:dyDescent="0.25">
      <c r="A169" s="1">
        <v>13</v>
      </c>
      <c r="B169" s="15" t="s">
        <v>231</v>
      </c>
      <c r="C169" s="15" t="s">
        <v>232</v>
      </c>
      <c r="D169" s="16" t="s">
        <v>233</v>
      </c>
      <c r="E169" s="5">
        <v>51</v>
      </c>
      <c r="F169" s="5">
        <v>2</v>
      </c>
      <c r="G169" s="5">
        <v>594</v>
      </c>
      <c r="H169" s="5">
        <v>114.77</v>
      </c>
      <c r="I169" s="5">
        <f>ROUND(G169/4,2)</f>
        <v>148.5</v>
      </c>
      <c r="J169" s="5">
        <f>ROUND(F169*2,2)</f>
        <v>4</v>
      </c>
      <c r="K169" s="5"/>
      <c r="L169" s="5"/>
      <c r="M169" s="5">
        <f t="shared" si="81"/>
        <v>199.5</v>
      </c>
      <c r="N169" s="5">
        <f t="shared" si="81"/>
        <v>6</v>
      </c>
      <c r="O169" s="5"/>
      <c r="P169" s="3"/>
      <c r="Q169" s="3"/>
      <c r="R169" s="5">
        <f t="shared" si="52"/>
        <v>199.5</v>
      </c>
      <c r="S169" s="5">
        <f t="shared" si="53"/>
        <v>6</v>
      </c>
      <c r="T169" s="5">
        <v>100</v>
      </c>
      <c r="U169" s="5">
        <v>0</v>
      </c>
      <c r="V169" s="5"/>
      <c r="W169" s="5"/>
      <c r="X169" s="5">
        <f t="shared" si="64"/>
        <v>299.5</v>
      </c>
      <c r="Y169" s="5">
        <f t="shared" si="64"/>
        <v>6</v>
      </c>
    </row>
    <row r="170" spans="1:25" ht="20.100000000000001" customHeight="1" x14ac:dyDescent="0.25">
      <c r="A170" s="1"/>
      <c r="B170" s="1"/>
      <c r="C170" s="15" t="s">
        <v>234</v>
      </c>
      <c r="D170" s="16" t="s">
        <v>235</v>
      </c>
      <c r="E170" s="5">
        <v>78</v>
      </c>
      <c r="F170" s="5">
        <v>0</v>
      </c>
      <c r="G170" s="5">
        <v>842.13000000000011</v>
      </c>
      <c r="H170" s="5">
        <v>0</v>
      </c>
      <c r="I170" s="5">
        <f>ROUND(G170/4,2)</f>
        <v>210.53</v>
      </c>
      <c r="J170" s="5">
        <f>ROUND(F170*2,2)</f>
        <v>0</v>
      </c>
      <c r="K170" s="5"/>
      <c r="L170" s="5"/>
      <c r="M170" s="5">
        <f t="shared" si="81"/>
        <v>288.52999999999997</v>
      </c>
      <c r="N170" s="5">
        <f t="shared" si="81"/>
        <v>0</v>
      </c>
      <c r="O170" s="5"/>
      <c r="P170" s="3"/>
      <c r="Q170" s="3"/>
      <c r="R170" s="5">
        <f t="shared" si="52"/>
        <v>288.52999999999997</v>
      </c>
      <c r="S170" s="5">
        <f t="shared" si="53"/>
        <v>0</v>
      </c>
      <c r="T170" s="5">
        <v>144</v>
      </c>
      <c r="U170" s="5">
        <v>0</v>
      </c>
      <c r="V170" s="5"/>
      <c r="W170" s="5"/>
      <c r="X170" s="5">
        <f t="shared" si="64"/>
        <v>432.53</v>
      </c>
      <c r="Y170" s="5">
        <f t="shared" si="64"/>
        <v>0</v>
      </c>
    </row>
    <row r="171" spans="1:25" ht="20.100000000000001" customHeight="1" x14ac:dyDescent="0.25">
      <c r="A171" s="14"/>
      <c r="B171" s="14"/>
      <c r="C171" s="15" t="s">
        <v>234</v>
      </c>
      <c r="D171" s="16" t="s">
        <v>236</v>
      </c>
      <c r="E171" s="5">
        <v>6</v>
      </c>
      <c r="F171" s="5">
        <v>0</v>
      </c>
      <c r="G171" s="5">
        <v>40</v>
      </c>
      <c r="H171" s="5">
        <v>0</v>
      </c>
      <c r="I171" s="5">
        <f>ROUND(G171/4,2)</f>
        <v>10</v>
      </c>
      <c r="J171" s="5">
        <f>ROUND(F171*2,2)</f>
        <v>0</v>
      </c>
      <c r="K171" s="5"/>
      <c r="L171" s="5"/>
      <c r="M171" s="5">
        <f t="shared" si="81"/>
        <v>16</v>
      </c>
      <c r="N171" s="5">
        <f t="shared" si="81"/>
        <v>0</v>
      </c>
      <c r="O171" s="5"/>
      <c r="P171" s="3"/>
      <c r="Q171" s="3"/>
      <c r="R171" s="5">
        <f t="shared" si="52"/>
        <v>16</v>
      </c>
      <c r="S171" s="5">
        <f t="shared" si="53"/>
        <v>0</v>
      </c>
      <c r="T171" s="5">
        <v>5</v>
      </c>
      <c r="U171" s="5">
        <v>0</v>
      </c>
      <c r="V171" s="5"/>
      <c r="W171" s="5"/>
      <c r="X171" s="5">
        <f t="shared" si="64"/>
        <v>21</v>
      </c>
      <c r="Y171" s="5">
        <f t="shared" si="64"/>
        <v>0</v>
      </c>
    </row>
    <row r="172" spans="1:25" s="20" customFormat="1" ht="20.100000000000001" customHeight="1" x14ac:dyDescent="0.25">
      <c r="A172" s="17">
        <v>14</v>
      </c>
      <c r="B172" s="15" t="s">
        <v>237</v>
      </c>
      <c r="C172" s="15" t="s">
        <v>234</v>
      </c>
      <c r="D172" s="23" t="s">
        <v>235</v>
      </c>
      <c r="E172" s="28">
        <f t="shared" ref="E172:Y172" si="82">+E170+E171</f>
        <v>84</v>
      </c>
      <c r="F172" s="28">
        <f t="shared" si="82"/>
        <v>0</v>
      </c>
      <c r="G172" s="28">
        <f t="shared" si="82"/>
        <v>882.13000000000011</v>
      </c>
      <c r="H172" s="28">
        <f t="shared" si="82"/>
        <v>0</v>
      </c>
      <c r="I172" s="28">
        <f t="shared" si="82"/>
        <v>220.53</v>
      </c>
      <c r="J172" s="28">
        <f t="shared" si="82"/>
        <v>0</v>
      </c>
      <c r="K172" s="28">
        <f t="shared" si="82"/>
        <v>0</v>
      </c>
      <c r="L172" s="28">
        <f t="shared" si="82"/>
        <v>0</v>
      </c>
      <c r="M172" s="28">
        <f t="shared" si="82"/>
        <v>304.52999999999997</v>
      </c>
      <c r="N172" s="28">
        <f t="shared" si="82"/>
        <v>0</v>
      </c>
      <c r="O172" s="28">
        <f t="shared" si="82"/>
        <v>0</v>
      </c>
      <c r="P172" s="28">
        <f t="shared" si="82"/>
        <v>0</v>
      </c>
      <c r="Q172" s="28">
        <f t="shared" si="82"/>
        <v>0</v>
      </c>
      <c r="R172" s="28">
        <f t="shared" si="82"/>
        <v>304.52999999999997</v>
      </c>
      <c r="S172" s="28">
        <f t="shared" si="82"/>
        <v>0</v>
      </c>
      <c r="T172" s="28">
        <f t="shared" si="82"/>
        <v>149</v>
      </c>
      <c r="U172" s="28">
        <f t="shared" si="82"/>
        <v>0</v>
      </c>
      <c r="V172" s="28">
        <f t="shared" si="82"/>
        <v>0</v>
      </c>
      <c r="W172" s="28">
        <f t="shared" si="82"/>
        <v>0</v>
      </c>
      <c r="X172" s="28">
        <f t="shared" si="82"/>
        <v>453.53</v>
      </c>
      <c r="Y172" s="28">
        <f t="shared" si="82"/>
        <v>0</v>
      </c>
    </row>
    <row r="173" spans="1:25" ht="20.100000000000001" customHeight="1" x14ac:dyDescent="0.25">
      <c r="A173" s="1">
        <v>15</v>
      </c>
      <c r="B173" s="15" t="s">
        <v>238</v>
      </c>
      <c r="C173" s="15" t="s">
        <v>239</v>
      </c>
      <c r="D173" s="16" t="s">
        <v>240</v>
      </c>
      <c r="E173" s="5">
        <v>48</v>
      </c>
      <c r="F173" s="5">
        <v>3</v>
      </c>
      <c r="G173" s="5">
        <v>510.7</v>
      </c>
      <c r="H173" s="5">
        <v>69.78</v>
      </c>
      <c r="I173" s="5">
        <f>ROUND(G173/4,2)</f>
        <v>127.68</v>
      </c>
      <c r="J173" s="5">
        <f>ROUND(F173*2,2)</f>
        <v>6</v>
      </c>
      <c r="K173" s="5"/>
      <c r="L173" s="5"/>
      <c r="M173" s="5">
        <f t="shared" ref="M173:N176" si="83">E173+I173+K173</f>
        <v>175.68</v>
      </c>
      <c r="N173" s="5">
        <f t="shared" si="83"/>
        <v>9</v>
      </c>
      <c r="O173" s="5"/>
      <c r="P173" s="3"/>
      <c r="Q173" s="3"/>
      <c r="R173" s="5">
        <f t="shared" ref="R173:R235" si="84">M173+P173</f>
        <v>175.68</v>
      </c>
      <c r="S173" s="5">
        <f t="shared" ref="S173:S235" si="85">N173+O173+Q173</f>
        <v>9</v>
      </c>
      <c r="T173" s="5">
        <v>92</v>
      </c>
      <c r="U173" s="5">
        <v>2.1800000000000002</v>
      </c>
      <c r="V173" s="5"/>
      <c r="W173" s="5"/>
      <c r="X173" s="5">
        <f t="shared" si="64"/>
        <v>267.68</v>
      </c>
      <c r="Y173" s="5">
        <f t="shared" si="64"/>
        <v>11.18</v>
      </c>
    </row>
    <row r="174" spans="1:25" ht="20.100000000000001" customHeight="1" x14ac:dyDescent="0.25">
      <c r="A174" s="1">
        <v>16</v>
      </c>
      <c r="B174" s="15" t="s">
        <v>241</v>
      </c>
      <c r="C174" s="15" t="s">
        <v>99</v>
      </c>
      <c r="D174" s="16" t="s">
        <v>242</v>
      </c>
      <c r="E174" s="5">
        <v>92</v>
      </c>
      <c r="F174" s="5">
        <v>2</v>
      </c>
      <c r="G174" s="5">
        <v>1035.17642</v>
      </c>
      <c r="H174" s="5">
        <v>11.596040000000002</v>
      </c>
      <c r="I174" s="5">
        <f>ROUND(G174/4,2)</f>
        <v>258.79000000000002</v>
      </c>
      <c r="J174" s="5">
        <f>ROUND(F174*2,2)</f>
        <v>4</v>
      </c>
      <c r="K174" s="5"/>
      <c r="L174" s="5"/>
      <c r="M174" s="5">
        <f t="shared" si="83"/>
        <v>350.79</v>
      </c>
      <c r="N174" s="5">
        <f t="shared" si="83"/>
        <v>6</v>
      </c>
      <c r="O174" s="5"/>
      <c r="P174" s="3"/>
      <c r="Q174" s="3"/>
      <c r="R174" s="5">
        <f t="shared" si="84"/>
        <v>350.79</v>
      </c>
      <c r="S174" s="5">
        <f t="shared" si="85"/>
        <v>6</v>
      </c>
      <c r="T174" s="5">
        <v>175</v>
      </c>
      <c r="U174" s="5">
        <v>4</v>
      </c>
      <c r="V174" s="5"/>
      <c r="W174" s="5"/>
      <c r="X174" s="5">
        <f t="shared" si="64"/>
        <v>525.79</v>
      </c>
      <c r="Y174" s="5">
        <f t="shared" si="64"/>
        <v>10</v>
      </c>
    </row>
    <row r="175" spans="1:25" ht="20.100000000000001" customHeight="1" x14ac:dyDescent="0.25">
      <c r="A175" s="14"/>
      <c r="B175" s="14"/>
      <c r="C175" s="15" t="s">
        <v>47</v>
      </c>
      <c r="D175" s="16" t="s">
        <v>243</v>
      </c>
      <c r="E175" s="5">
        <v>78</v>
      </c>
      <c r="F175" s="5">
        <v>8</v>
      </c>
      <c r="G175" s="5">
        <v>964.93000000000006</v>
      </c>
      <c r="H175" s="5">
        <v>218.29000000000002</v>
      </c>
      <c r="I175" s="5">
        <f>ROUND(G175/4,2)</f>
        <v>241.23</v>
      </c>
      <c r="J175" s="5">
        <f>ROUND(F175*2,2)</f>
        <v>16</v>
      </c>
      <c r="K175" s="5"/>
      <c r="L175" s="5"/>
      <c r="M175" s="5">
        <f t="shared" si="83"/>
        <v>319.23</v>
      </c>
      <c r="N175" s="5">
        <f t="shared" si="83"/>
        <v>24</v>
      </c>
      <c r="O175" s="5"/>
      <c r="P175" s="3"/>
      <c r="Q175" s="3"/>
      <c r="R175" s="5">
        <f t="shared" si="84"/>
        <v>319.23</v>
      </c>
      <c r="S175" s="5">
        <f t="shared" si="85"/>
        <v>24</v>
      </c>
      <c r="T175" s="5">
        <v>154</v>
      </c>
      <c r="U175" s="5">
        <v>3.94</v>
      </c>
      <c r="V175" s="5"/>
      <c r="W175" s="5"/>
      <c r="X175" s="5">
        <f t="shared" si="64"/>
        <v>473.23</v>
      </c>
      <c r="Y175" s="5">
        <f t="shared" si="64"/>
        <v>27.94</v>
      </c>
    </row>
    <row r="176" spans="1:25" ht="20.100000000000001" customHeight="1" x14ac:dyDescent="0.25">
      <c r="A176" s="14"/>
      <c r="B176" s="14"/>
      <c r="C176" s="15" t="s">
        <v>47</v>
      </c>
      <c r="D176" s="16" t="s">
        <v>244</v>
      </c>
      <c r="E176" s="5">
        <v>19</v>
      </c>
      <c r="F176" s="5">
        <v>0</v>
      </c>
      <c r="G176" s="5">
        <v>156.5</v>
      </c>
      <c r="H176" s="5">
        <v>0</v>
      </c>
      <c r="I176" s="5">
        <f>ROUND(G176/4,2)</f>
        <v>39.130000000000003</v>
      </c>
      <c r="J176" s="5">
        <f>ROUND(F176*2,2)</f>
        <v>0</v>
      </c>
      <c r="K176" s="5"/>
      <c r="L176" s="5"/>
      <c r="M176" s="5">
        <f t="shared" si="83"/>
        <v>58.13</v>
      </c>
      <c r="N176" s="5">
        <f t="shared" si="83"/>
        <v>0</v>
      </c>
      <c r="O176" s="5"/>
      <c r="P176" s="3"/>
      <c r="Q176" s="3"/>
      <c r="R176" s="5">
        <f t="shared" si="84"/>
        <v>58.13</v>
      </c>
      <c r="S176" s="5">
        <f t="shared" si="85"/>
        <v>0</v>
      </c>
      <c r="T176" s="5">
        <v>28.84</v>
      </c>
      <c r="U176" s="5">
        <v>0</v>
      </c>
      <c r="V176" s="5"/>
      <c r="W176" s="5"/>
      <c r="X176" s="5">
        <f t="shared" si="64"/>
        <v>86.97</v>
      </c>
      <c r="Y176" s="5">
        <f t="shared" si="64"/>
        <v>0</v>
      </c>
    </row>
    <row r="177" spans="1:25" s="20" customFormat="1" ht="20.100000000000001" customHeight="1" x14ac:dyDescent="0.25">
      <c r="A177" s="17">
        <v>17</v>
      </c>
      <c r="B177" s="15" t="s">
        <v>245</v>
      </c>
      <c r="C177" s="15" t="s">
        <v>47</v>
      </c>
      <c r="D177" s="18" t="s">
        <v>243</v>
      </c>
      <c r="E177" s="28">
        <f t="shared" ref="E177:Y177" si="86">+E175+E176</f>
        <v>97</v>
      </c>
      <c r="F177" s="28">
        <f t="shared" si="86"/>
        <v>8</v>
      </c>
      <c r="G177" s="28">
        <f t="shared" si="86"/>
        <v>1121.43</v>
      </c>
      <c r="H177" s="28">
        <f t="shared" si="86"/>
        <v>218.29000000000002</v>
      </c>
      <c r="I177" s="28">
        <f t="shared" si="86"/>
        <v>280.36</v>
      </c>
      <c r="J177" s="28">
        <f t="shared" si="86"/>
        <v>16</v>
      </c>
      <c r="K177" s="28">
        <f t="shared" si="86"/>
        <v>0</v>
      </c>
      <c r="L177" s="28">
        <f t="shared" si="86"/>
        <v>0</v>
      </c>
      <c r="M177" s="28">
        <f t="shared" si="86"/>
        <v>377.36</v>
      </c>
      <c r="N177" s="28">
        <f t="shared" si="86"/>
        <v>24</v>
      </c>
      <c r="O177" s="28">
        <f t="shared" si="86"/>
        <v>0</v>
      </c>
      <c r="P177" s="28">
        <f t="shared" si="86"/>
        <v>0</v>
      </c>
      <c r="Q177" s="28">
        <f t="shared" si="86"/>
        <v>0</v>
      </c>
      <c r="R177" s="28">
        <f t="shared" si="86"/>
        <v>377.36</v>
      </c>
      <c r="S177" s="28">
        <f t="shared" si="86"/>
        <v>24</v>
      </c>
      <c r="T177" s="28">
        <f t="shared" si="86"/>
        <v>182.84</v>
      </c>
      <c r="U177" s="28">
        <f t="shared" si="86"/>
        <v>3.94</v>
      </c>
      <c r="V177" s="28">
        <f t="shared" si="86"/>
        <v>0</v>
      </c>
      <c r="W177" s="28">
        <f t="shared" si="86"/>
        <v>0</v>
      </c>
      <c r="X177" s="28">
        <f t="shared" si="86"/>
        <v>560.20000000000005</v>
      </c>
      <c r="Y177" s="28">
        <f t="shared" si="86"/>
        <v>27.94</v>
      </c>
    </row>
    <row r="178" spans="1:25" ht="20.100000000000001" customHeight="1" x14ac:dyDescent="0.25">
      <c r="A178" s="1">
        <v>18</v>
      </c>
      <c r="B178" s="15" t="s">
        <v>246</v>
      </c>
      <c r="C178" s="15" t="s">
        <v>247</v>
      </c>
      <c r="D178" s="16" t="s">
        <v>248</v>
      </c>
      <c r="E178" s="5">
        <v>53</v>
      </c>
      <c r="F178" s="5">
        <v>1</v>
      </c>
      <c r="G178" s="5">
        <v>602.47</v>
      </c>
      <c r="H178" s="5">
        <v>86.170000000000016</v>
      </c>
      <c r="I178" s="5">
        <f>ROUND(G178/4,2)</f>
        <v>150.62</v>
      </c>
      <c r="J178" s="5">
        <f>ROUND(F178*2,2)</f>
        <v>2</v>
      </c>
      <c r="K178" s="5"/>
      <c r="L178" s="5"/>
      <c r="M178" s="5">
        <f t="shared" ref="M178:N180" si="87">E178+I178+K178</f>
        <v>203.62</v>
      </c>
      <c r="N178" s="5">
        <f t="shared" si="87"/>
        <v>3</v>
      </c>
      <c r="O178" s="5"/>
      <c r="P178" s="3"/>
      <c r="Q178" s="3"/>
      <c r="R178" s="5">
        <f t="shared" si="84"/>
        <v>203.62</v>
      </c>
      <c r="S178" s="5">
        <f t="shared" si="85"/>
        <v>3</v>
      </c>
      <c r="T178" s="5">
        <v>110</v>
      </c>
      <c r="U178" s="5">
        <v>3.76</v>
      </c>
      <c r="V178" s="5"/>
      <c r="W178" s="5"/>
      <c r="X178" s="5">
        <f t="shared" si="64"/>
        <v>313.62</v>
      </c>
      <c r="Y178" s="5">
        <f t="shared" si="64"/>
        <v>6.76</v>
      </c>
    </row>
    <row r="179" spans="1:25" ht="20.100000000000001" customHeight="1" x14ac:dyDescent="0.25">
      <c r="A179" s="1"/>
      <c r="B179" s="1"/>
      <c r="C179" s="15" t="s">
        <v>88</v>
      </c>
      <c r="D179" s="16" t="s">
        <v>249</v>
      </c>
      <c r="E179" s="5">
        <v>156</v>
      </c>
      <c r="F179" s="5">
        <v>110</v>
      </c>
      <c r="G179" s="5">
        <v>2035.01</v>
      </c>
      <c r="H179" s="5">
        <v>318</v>
      </c>
      <c r="I179" s="5">
        <f>ROUND(G179/4,2)</f>
        <v>508.75</v>
      </c>
      <c r="J179" s="5">
        <f>ROUND(F179*2,2)</f>
        <v>220</v>
      </c>
      <c r="K179" s="5"/>
      <c r="L179" s="5"/>
      <c r="M179" s="5">
        <f t="shared" si="87"/>
        <v>664.75</v>
      </c>
      <c r="N179" s="5">
        <f t="shared" si="87"/>
        <v>330</v>
      </c>
      <c r="O179" s="5"/>
      <c r="P179" s="3"/>
      <c r="Q179" s="3"/>
      <c r="R179" s="5">
        <f t="shared" si="84"/>
        <v>664.75</v>
      </c>
      <c r="S179" s="5">
        <f t="shared" si="85"/>
        <v>330</v>
      </c>
      <c r="T179" s="5">
        <v>322</v>
      </c>
      <c r="U179" s="5">
        <v>405</v>
      </c>
      <c r="V179" s="5"/>
      <c r="W179" s="5"/>
      <c r="X179" s="5">
        <f t="shared" si="64"/>
        <v>986.75</v>
      </c>
      <c r="Y179" s="5">
        <f t="shared" si="64"/>
        <v>735</v>
      </c>
    </row>
    <row r="180" spans="1:25" ht="20.100000000000001" customHeight="1" x14ac:dyDescent="0.25">
      <c r="A180" s="14"/>
      <c r="B180" s="14"/>
      <c r="C180" s="15" t="s">
        <v>88</v>
      </c>
      <c r="D180" s="16" t="s">
        <v>250</v>
      </c>
      <c r="E180" s="5">
        <v>74</v>
      </c>
      <c r="F180" s="5">
        <v>0</v>
      </c>
      <c r="G180" s="5">
        <v>394.12</v>
      </c>
      <c r="H180" s="5">
        <v>0</v>
      </c>
      <c r="I180" s="5">
        <f>ROUND(G180/4,2)</f>
        <v>98.53</v>
      </c>
      <c r="J180" s="5">
        <f>ROUND(F180*2,2)</f>
        <v>0</v>
      </c>
      <c r="K180" s="5"/>
      <c r="L180" s="5"/>
      <c r="M180" s="5">
        <f t="shared" si="87"/>
        <v>172.53</v>
      </c>
      <c r="N180" s="5">
        <f t="shared" si="87"/>
        <v>0</v>
      </c>
      <c r="O180" s="5"/>
      <c r="P180" s="3"/>
      <c r="Q180" s="3"/>
      <c r="R180" s="5">
        <f t="shared" si="84"/>
        <v>172.53</v>
      </c>
      <c r="S180" s="5">
        <f t="shared" si="85"/>
        <v>0</v>
      </c>
      <c r="T180" s="5">
        <v>68</v>
      </c>
      <c r="U180" s="5">
        <v>0</v>
      </c>
      <c r="V180" s="5"/>
      <c r="W180" s="5"/>
      <c r="X180" s="5">
        <f t="shared" si="64"/>
        <v>240.53</v>
      </c>
      <c r="Y180" s="5">
        <f t="shared" si="64"/>
        <v>0</v>
      </c>
    </row>
    <row r="181" spans="1:25" s="20" customFormat="1" ht="20.100000000000001" customHeight="1" x14ac:dyDescent="0.25">
      <c r="A181" s="17">
        <v>19</v>
      </c>
      <c r="B181" s="15" t="s">
        <v>251</v>
      </c>
      <c r="C181" s="15" t="s">
        <v>88</v>
      </c>
      <c r="D181" s="23" t="s">
        <v>249</v>
      </c>
      <c r="E181" s="28">
        <f t="shared" ref="E181:Y181" si="88">+E179+E180</f>
        <v>230</v>
      </c>
      <c r="F181" s="28">
        <f t="shared" si="88"/>
        <v>110</v>
      </c>
      <c r="G181" s="28">
        <f t="shared" si="88"/>
        <v>2429.13</v>
      </c>
      <c r="H181" s="28">
        <f t="shared" si="88"/>
        <v>318</v>
      </c>
      <c r="I181" s="28">
        <f t="shared" si="88"/>
        <v>607.28</v>
      </c>
      <c r="J181" s="28">
        <f t="shared" si="88"/>
        <v>220</v>
      </c>
      <c r="K181" s="28">
        <f t="shared" si="88"/>
        <v>0</v>
      </c>
      <c r="L181" s="28">
        <f t="shared" si="88"/>
        <v>0</v>
      </c>
      <c r="M181" s="28">
        <f t="shared" si="88"/>
        <v>837.28</v>
      </c>
      <c r="N181" s="28">
        <f t="shared" si="88"/>
        <v>330</v>
      </c>
      <c r="O181" s="28">
        <f t="shared" si="88"/>
        <v>0</v>
      </c>
      <c r="P181" s="28">
        <f t="shared" si="88"/>
        <v>0</v>
      </c>
      <c r="Q181" s="28">
        <f t="shared" si="88"/>
        <v>0</v>
      </c>
      <c r="R181" s="28">
        <f t="shared" si="88"/>
        <v>837.28</v>
      </c>
      <c r="S181" s="28">
        <f t="shared" si="88"/>
        <v>330</v>
      </c>
      <c r="T181" s="28">
        <f t="shared" si="88"/>
        <v>390</v>
      </c>
      <c r="U181" s="28">
        <f t="shared" si="88"/>
        <v>405</v>
      </c>
      <c r="V181" s="28">
        <f t="shared" si="88"/>
        <v>0</v>
      </c>
      <c r="W181" s="28">
        <f t="shared" si="88"/>
        <v>0</v>
      </c>
      <c r="X181" s="28">
        <f t="shared" si="88"/>
        <v>1227.28</v>
      </c>
      <c r="Y181" s="28">
        <f t="shared" si="88"/>
        <v>735</v>
      </c>
    </row>
    <row r="182" spans="1:25" s="36" customFormat="1" ht="20.100000000000001" customHeight="1" x14ac:dyDescent="0.25">
      <c r="A182" s="30"/>
      <c r="B182" s="31"/>
      <c r="C182" s="31"/>
      <c r="D182" s="32" t="s">
        <v>252</v>
      </c>
      <c r="E182" s="33">
        <f t="shared" ref="E182:Y182" si="89">+E136+E139+E142+E145+E155+E156+E159+E160+E163+E164+E167+E168+E169+E172+E173+E174+E177+E178+E181</f>
        <v>4617</v>
      </c>
      <c r="F182" s="33">
        <f t="shared" si="89"/>
        <v>3687</v>
      </c>
      <c r="G182" s="33">
        <f t="shared" si="89"/>
        <v>47342.486420000001</v>
      </c>
      <c r="H182" s="33">
        <f t="shared" si="89"/>
        <v>42069.416039999982</v>
      </c>
      <c r="I182" s="33">
        <f t="shared" si="89"/>
        <v>11835.660000000003</v>
      </c>
      <c r="J182" s="33">
        <f t="shared" si="89"/>
        <v>7374</v>
      </c>
      <c r="K182" s="33">
        <f t="shared" si="89"/>
        <v>0</v>
      </c>
      <c r="L182" s="33">
        <f t="shared" si="89"/>
        <v>241.5</v>
      </c>
      <c r="M182" s="33">
        <f t="shared" si="89"/>
        <v>16452.660000000003</v>
      </c>
      <c r="N182" s="33">
        <f t="shared" si="89"/>
        <v>11302.5</v>
      </c>
      <c r="O182" s="33">
        <f t="shared" si="89"/>
        <v>3275</v>
      </c>
      <c r="P182" s="33">
        <f t="shared" si="89"/>
        <v>20</v>
      </c>
      <c r="Q182" s="33">
        <f t="shared" si="89"/>
        <v>0</v>
      </c>
      <c r="R182" s="33">
        <f t="shared" si="89"/>
        <v>16472.660000000003</v>
      </c>
      <c r="S182" s="33">
        <f t="shared" si="89"/>
        <v>14577.5</v>
      </c>
      <c r="T182" s="33">
        <f t="shared" si="89"/>
        <v>8152.74</v>
      </c>
      <c r="U182" s="33">
        <f t="shared" si="89"/>
        <v>8616</v>
      </c>
      <c r="V182" s="33">
        <f t="shared" si="89"/>
        <v>0</v>
      </c>
      <c r="W182" s="33">
        <f t="shared" si="89"/>
        <v>0</v>
      </c>
      <c r="X182" s="33">
        <f t="shared" si="89"/>
        <v>24625.4</v>
      </c>
      <c r="Y182" s="33">
        <f t="shared" si="89"/>
        <v>23193.499999999996</v>
      </c>
    </row>
    <row r="183" spans="1:25" ht="20.100000000000001" customHeight="1" x14ac:dyDescent="0.25">
      <c r="A183" s="1"/>
      <c r="B183" s="1"/>
      <c r="C183" s="15" t="s">
        <v>84</v>
      </c>
      <c r="D183" s="16" t="s">
        <v>253</v>
      </c>
      <c r="E183" s="5">
        <v>500</v>
      </c>
      <c r="F183" s="5">
        <v>850</v>
      </c>
      <c r="G183" s="5">
        <v>5313.2400000000007</v>
      </c>
      <c r="H183" s="5">
        <v>8364</v>
      </c>
      <c r="I183" s="5">
        <f>ROUND(G183/4,2)</f>
        <v>1328.31</v>
      </c>
      <c r="J183" s="5">
        <f>ROUND(F183*2,2)</f>
        <v>1700</v>
      </c>
      <c r="K183" s="5"/>
      <c r="L183" s="5"/>
      <c r="M183" s="5">
        <f>E183+I183+K183</f>
        <v>1828.31</v>
      </c>
      <c r="N183" s="5">
        <f>F183+J183+L183</f>
        <v>2550</v>
      </c>
      <c r="O183" s="5"/>
      <c r="P183" s="3"/>
      <c r="Q183" s="3">
        <v>320</v>
      </c>
      <c r="R183" s="5">
        <f t="shared" si="84"/>
        <v>1828.31</v>
      </c>
      <c r="S183" s="5">
        <f t="shared" si="85"/>
        <v>2870</v>
      </c>
      <c r="T183" s="5">
        <v>900</v>
      </c>
      <c r="U183" s="5">
        <v>1488.94</v>
      </c>
      <c r="V183" s="5"/>
      <c r="W183" s="5"/>
      <c r="X183" s="5">
        <f t="shared" si="64"/>
        <v>2728.31</v>
      </c>
      <c r="Y183" s="5">
        <f t="shared" si="64"/>
        <v>4358.9400000000005</v>
      </c>
    </row>
    <row r="184" spans="1:25" s="20" customFormat="1" ht="20.100000000000001" customHeight="1" x14ac:dyDescent="0.25">
      <c r="A184" s="17">
        <v>1</v>
      </c>
      <c r="B184" s="15"/>
      <c r="C184" s="15" t="s">
        <v>84</v>
      </c>
      <c r="D184" s="18" t="s">
        <v>253</v>
      </c>
      <c r="E184" s="28">
        <f t="shared" ref="E184:Y184" si="90">E183</f>
        <v>500</v>
      </c>
      <c r="F184" s="28">
        <f t="shared" si="90"/>
        <v>850</v>
      </c>
      <c r="G184" s="28">
        <f t="shared" si="90"/>
        <v>5313.2400000000007</v>
      </c>
      <c r="H184" s="28">
        <f t="shared" si="90"/>
        <v>8364</v>
      </c>
      <c r="I184" s="28">
        <f t="shared" si="90"/>
        <v>1328.31</v>
      </c>
      <c r="J184" s="28">
        <f t="shared" si="90"/>
        <v>1700</v>
      </c>
      <c r="K184" s="28">
        <f t="shared" si="90"/>
        <v>0</v>
      </c>
      <c r="L184" s="28">
        <f t="shared" si="90"/>
        <v>0</v>
      </c>
      <c r="M184" s="28">
        <f t="shared" si="90"/>
        <v>1828.31</v>
      </c>
      <c r="N184" s="28">
        <f t="shared" si="90"/>
        <v>2550</v>
      </c>
      <c r="O184" s="28">
        <f t="shared" si="90"/>
        <v>0</v>
      </c>
      <c r="P184" s="28">
        <f t="shared" si="90"/>
        <v>0</v>
      </c>
      <c r="Q184" s="28">
        <f t="shared" si="90"/>
        <v>320</v>
      </c>
      <c r="R184" s="28">
        <f t="shared" si="90"/>
        <v>1828.31</v>
      </c>
      <c r="S184" s="28">
        <f t="shared" si="90"/>
        <v>2870</v>
      </c>
      <c r="T184" s="28">
        <f t="shared" si="90"/>
        <v>900</v>
      </c>
      <c r="U184" s="28">
        <f t="shared" si="90"/>
        <v>1488.94</v>
      </c>
      <c r="V184" s="28">
        <f t="shared" si="90"/>
        <v>0</v>
      </c>
      <c r="W184" s="28">
        <f t="shared" si="90"/>
        <v>0</v>
      </c>
      <c r="X184" s="28">
        <f t="shared" si="90"/>
        <v>2728.31</v>
      </c>
      <c r="Y184" s="28">
        <f t="shared" si="90"/>
        <v>4358.9400000000005</v>
      </c>
    </row>
    <row r="185" spans="1:25" ht="20.100000000000001" customHeight="1" x14ac:dyDescent="0.25">
      <c r="A185" s="14"/>
      <c r="B185" s="14"/>
      <c r="C185" s="15" t="s">
        <v>88</v>
      </c>
      <c r="D185" s="16" t="s">
        <v>254</v>
      </c>
      <c r="E185" s="5">
        <v>293</v>
      </c>
      <c r="F185" s="5">
        <v>168</v>
      </c>
      <c r="G185" s="5">
        <v>3171</v>
      </c>
      <c r="H185" s="5">
        <v>680</v>
      </c>
      <c r="I185" s="5">
        <f>ROUND(G185/4,2)</f>
        <v>792.75</v>
      </c>
      <c r="J185" s="5">
        <f>ROUND(F185*2,2)</f>
        <v>336</v>
      </c>
      <c r="K185" s="5"/>
      <c r="L185" s="5"/>
      <c r="M185" s="5">
        <f t="shared" ref="M185:N187" si="91">E185+I185+K185</f>
        <v>1085.75</v>
      </c>
      <c r="N185" s="5">
        <f t="shared" si="91"/>
        <v>504</v>
      </c>
      <c r="O185" s="5"/>
      <c r="P185" s="3"/>
      <c r="Q185" s="3"/>
      <c r="R185" s="5">
        <f t="shared" si="84"/>
        <v>1085.75</v>
      </c>
      <c r="S185" s="5">
        <f t="shared" si="85"/>
        <v>504</v>
      </c>
      <c r="T185" s="5">
        <v>500</v>
      </c>
      <c r="U185" s="5">
        <v>280</v>
      </c>
      <c r="V185" s="5"/>
      <c r="W185" s="5"/>
      <c r="X185" s="5">
        <f t="shared" si="64"/>
        <v>1585.75</v>
      </c>
      <c r="Y185" s="5">
        <f t="shared" si="64"/>
        <v>784</v>
      </c>
    </row>
    <row r="186" spans="1:25" ht="20.100000000000001" customHeight="1" x14ac:dyDescent="0.25">
      <c r="A186" s="14"/>
      <c r="B186" s="14"/>
      <c r="C186" s="15" t="s">
        <v>88</v>
      </c>
      <c r="D186" s="16" t="s">
        <v>255</v>
      </c>
      <c r="E186" s="5">
        <v>201</v>
      </c>
      <c r="F186" s="5">
        <v>0</v>
      </c>
      <c r="G186" s="5">
        <v>2218</v>
      </c>
      <c r="H186" s="5">
        <v>0</v>
      </c>
      <c r="I186" s="5">
        <f>ROUND(G186/4,2)</f>
        <v>554.5</v>
      </c>
      <c r="J186" s="5">
        <f>ROUND(F186*2,2)</f>
        <v>0</v>
      </c>
      <c r="K186" s="5"/>
      <c r="L186" s="5"/>
      <c r="M186" s="5">
        <f t="shared" si="91"/>
        <v>755.5</v>
      </c>
      <c r="N186" s="5">
        <f t="shared" si="91"/>
        <v>0</v>
      </c>
      <c r="O186" s="5"/>
      <c r="P186" s="3"/>
      <c r="Q186" s="3"/>
      <c r="R186" s="5">
        <f t="shared" si="84"/>
        <v>755.5</v>
      </c>
      <c r="S186" s="5">
        <f t="shared" si="85"/>
        <v>0</v>
      </c>
      <c r="T186" s="5">
        <v>420</v>
      </c>
      <c r="U186" s="5">
        <v>0</v>
      </c>
      <c r="V186" s="5"/>
      <c r="W186" s="5"/>
      <c r="X186" s="5">
        <f t="shared" si="64"/>
        <v>1175.5</v>
      </c>
      <c r="Y186" s="5">
        <f t="shared" si="64"/>
        <v>0</v>
      </c>
    </row>
    <row r="187" spans="1:25" ht="20.100000000000001" customHeight="1" x14ac:dyDescent="0.25">
      <c r="A187" s="14"/>
      <c r="B187" s="14"/>
      <c r="C187" s="15" t="s">
        <v>88</v>
      </c>
      <c r="D187" s="16" t="s">
        <v>256</v>
      </c>
      <c r="E187" s="5">
        <v>79</v>
      </c>
      <c r="F187" s="5">
        <v>0</v>
      </c>
      <c r="G187" s="5">
        <v>762.18</v>
      </c>
      <c r="H187" s="5">
        <v>0</v>
      </c>
      <c r="I187" s="5">
        <f>ROUND(G187/4,2)</f>
        <v>190.55</v>
      </c>
      <c r="J187" s="5">
        <f>ROUND(F187*2,2)</f>
        <v>0</v>
      </c>
      <c r="K187" s="5"/>
      <c r="L187" s="5"/>
      <c r="M187" s="5">
        <f t="shared" si="91"/>
        <v>269.55</v>
      </c>
      <c r="N187" s="5">
        <f t="shared" si="91"/>
        <v>0</v>
      </c>
      <c r="O187" s="5"/>
      <c r="P187" s="3"/>
      <c r="Q187" s="3"/>
      <c r="R187" s="5">
        <f t="shared" si="84"/>
        <v>269.55</v>
      </c>
      <c r="S187" s="5">
        <f t="shared" si="85"/>
        <v>0</v>
      </c>
      <c r="T187" s="5">
        <v>170</v>
      </c>
      <c r="U187" s="5">
        <v>0</v>
      </c>
      <c r="V187" s="5"/>
      <c r="W187" s="5"/>
      <c r="X187" s="5">
        <f t="shared" si="64"/>
        <v>439.55</v>
      </c>
      <c r="Y187" s="5">
        <f t="shared" si="64"/>
        <v>0</v>
      </c>
    </row>
    <row r="188" spans="1:25" s="20" customFormat="1" ht="20.100000000000001" customHeight="1" x14ac:dyDescent="0.25">
      <c r="A188" s="17">
        <v>2</v>
      </c>
      <c r="B188" s="15" t="s">
        <v>257</v>
      </c>
      <c r="C188" s="15" t="s">
        <v>88</v>
      </c>
      <c r="D188" s="18" t="s">
        <v>254</v>
      </c>
      <c r="E188" s="28">
        <f t="shared" ref="E188:Y188" si="92">+E185+E186+E187</f>
        <v>573</v>
      </c>
      <c r="F188" s="28">
        <f t="shared" si="92"/>
        <v>168</v>
      </c>
      <c r="G188" s="28">
        <f t="shared" si="92"/>
        <v>6151.18</v>
      </c>
      <c r="H188" s="28">
        <f t="shared" si="92"/>
        <v>680</v>
      </c>
      <c r="I188" s="28">
        <f t="shared" si="92"/>
        <v>1537.8</v>
      </c>
      <c r="J188" s="28">
        <f t="shared" si="92"/>
        <v>336</v>
      </c>
      <c r="K188" s="28">
        <f t="shared" si="92"/>
        <v>0</v>
      </c>
      <c r="L188" s="28">
        <f t="shared" si="92"/>
        <v>0</v>
      </c>
      <c r="M188" s="28">
        <f t="shared" si="92"/>
        <v>2110.8000000000002</v>
      </c>
      <c r="N188" s="28">
        <f t="shared" si="92"/>
        <v>504</v>
      </c>
      <c r="O188" s="28">
        <f t="shared" si="92"/>
        <v>0</v>
      </c>
      <c r="P188" s="28">
        <f t="shared" si="92"/>
        <v>0</v>
      </c>
      <c r="Q188" s="28">
        <f t="shared" si="92"/>
        <v>0</v>
      </c>
      <c r="R188" s="28">
        <f t="shared" si="92"/>
        <v>2110.8000000000002</v>
      </c>
      <c r="S188" s="28">
        <f t="shared" si="92"/>
        <v>504</v>
      </c>
      <c r="T188" s="28">
        <f t="shared" si="92"/>
        <v>1090</v>
      </c>
      <c r="U188" s="28">
        <f t="shared" si="92"/>
        <v>280</v>
      </c>
      <c r="V188" s="28">
        <f t="shared" si="92"/>
        <v>0</v>
      </c>
      <c r="W188" s="28">
        <f t="shared" si="92"/>
        <v>0</v>
      </c>
      <c r="X188" s="28">
        <f t="shared" si="92"/>
        <v>3200.8</v>
      </c>
      <c r="Y188" s="28">
        <f t="shared" si="92"/>
        <v>784</v>
      </c>
    </row>
    <row r="189" spans="1:25" ht="20.100000000000001" customHeight="1" x14ac:dyDescent="0.25">
      <c r="A189" s="1">
        <v>3</v>
      </c>
      <c r="B189" s="15" t="s">
        <v>258</v>
      </c>
      <c r="C189" s="15" t="s">
        <v>247</v>
      </c>
      <c r="D189" s="16" t="s">
        <v>259</v>
      </c>
      <c r="E189" s="5">
        <v>434</v>
      </c>
      <c r="F189" s="5">
        <v>79</v>
      </c>
      <c r="G189" s="5">
        <v>4595.72</v>
      </c>
      <c r="H189" s="5">
        <v>1057.5</v>
      </c>
      <c r="I189" s="5">
        <f>ROUND(G189/4,2)</f>
        <v>1148.93</v>
      </c>
      <c r="J189" s="5">
        <f>ROUND(F189*2,2)</f>
        <v>158</v>
      </c>
      <c r="K189" s="5"/>
      <c r="L189" s="5"/>
      <c r="M189" s="5">
        <f t="shared" ref="M189:N191" si="93">E189+I189+K189</f>
        <v>1582.93</v>
      </c>
      <c r="N189" s="5">
        <f t="shared" si="93"/>
        <v>237</v>
      </c>
      <c r="O189" s="5"/>
      <c r="P189" s="3"/>
      <c r="Q189" s="3"/>
      <c r="R189" s="5">
        <f t="shared" si="84"/>
        <v>1582.93</v>
      </c>
      <c r="S189" s="5">
        <f t="shared" si="85"/>
        <v>237</v>
      </c>
      <c r="T189" s="5">
        <v>820</v>
      </c>
      <c r="U189" s="5">
        <v>225</v>
      </c>
      <c r="V189" s="5"/>
      <c r="W189" s="5"/>
      <c r="X189" s="5">
        <f t="shared" si="64"/>
        <v>2402.9300000000003</v>
      </c>
      <c r="Y189" s="5">
        <f t="shared" si="64"/>
        <v>462</v>
      </c>
    </row>
    <row r="190" spans="1:25" ht="20.100000000000001" customHeight="1" x14ac:dyDescent="0.25">
      <c r="A190" s="14"/>
      <c r="B190" s="14"/>
      <c r="C190" s="15" t="s">
        <v>115</v>
      </c>
      <c r="D190" s="16" t="s">
        <v>260</v>
      </c>
      <c r="E190" s="5">
        <v>281</v>
      </c>
      <c r="F190" s="5">
        <v>69</v>
      </c>
      <c r="G190" s="5">
        <v>2995.9799999999996</v>
      </c>
      <c r="H190" s="5">
        <v>1059.5</v>
      </c>
      <c r="I190" s="5">
        <f>ROUND(G190/4,2)</f>
        <v>749</v>
      </c>
      <c r="J190" s="5">
        <f>ROUND(F190*2,2)</f>
        <v>138</v>
      </c>
      <c r="K190" s="5"/>
      <c r="L190" s="5"/>
      <c r="M190" s="5">
        <f t="shared" si="93"/>
        <v>1030</v>
      </c>
      <c r="N190" s="5">
        <f t="shared" si="93"/>
        <v>207</v>
      </c>
      <c r="O190" s="5"/>
      <c r="P190" s="3"/>
      <c r="Q190" s="3"/>
      <c r="R190" s="5">
        <f t="shared" si="84"/>
        <v>1030</v>
      </c>
      <c r="S190" s="5">
        <f t="shared" si="85"/>
        <v>207</v>
      </c>
      <c r="T190" s="5">
        <v>495</v>
      </c>
      <c r="U190" s="5">
        <v>70</v>
      </c>
      <c r="V190" s="5"/>
      <c r="W190" s="5"/>
      <c r="X190" s="5">
        <f t="shared" si="64"/>
        <v>1525</v>
      </c>
      <c r="Y190" s="5">
        <f t="shared" si="64"/>
        <v>277</v>
      </c>
    </row>
    <row r="191" spans="1:25" ht="20.100000000000001" customHeight="1" x14ac:dyDescent="0.25">
      <c r="A191" s="14"/>
      <c r="B191" s="14"/>
      <c r="C191" s="15" t="s">
        <v>115</v>
      </c>
      <c r="D191" s="16" t="s">
        <v>261</v>
      </c>
      <c r="E191" s="5">
        <v>40</v>
      </c>
      <c r="F191" s="5">
        <v>0</v>
      </c>
      <c r="G191" s="5">
        <v>427.56</v>
      </c>
      <c r="H191" s="5">
        <v>0</v>
      </c>
      <c r="I191" s="5">
        <f>ROUND(G191/4,2)</f>
        <v>106.89</v>
      </c>
      <c r="J191" s="5">
        <f>ROUND(F191*2,2)</f>
        <v>0</v>
      </c>
      <c r="K191" s="5"/>
      <c r="L191" s="5"/>
      <c r="M191" s="5">
        <f t="shared" si="93"/>
        <v>146.88999999999999</v>
      </c>
      <c r="N191" s="5">
        <f t="shared" si="93"/>
        <v>0</v>
      </c>
      <c r="O191" s="5"/>
      <c r="P191" s="3"/>
      <c r="Q191" s="3"/>
      <c r="R191" s="5">
        <f t="shared" si="84"/>
        <v>146.88999999999999</v>
      </c>
      <c r="S191" s="5">
        <f t="shared" si="85"/>
        <v>0</v>
      </c>
      <c r="T191" s="5">
        <v>56</v>
      </c>
      <c r="U191" s="5">
        <v>0</v>
      </c>
      <c r="V191" s="5"/>
      <c r="W191" s="5"/>
      <c r="X191" s="5">
        <f t="shared" si="64"/>
        <v>202.89</v>
      </c>
      <c r="Y191" s="5">
        <f t="shared" si="64"/>
        <v>0</v>
      </c>
    </row>
    <row r="192" spans="1:25" s="20" customFormat="1" ht="20.100000000000001" customHeight="1" x14ac:dyDescent="0.25">
      <c r="A192" s="17">
        <v>4</v>
      </c>
      <c r="B192" s="15" t="s">
        <v>262</v>
      </c>
      <c r="C192" s="15" t="s">
        <v>115</v>
      </c>
      <c r="D192" s="18" t="s">
        <v>260</v>
      </c>
      <c r="E192" s="28">
        <f t="shared" ref="E192:Y192" si="94">+E190+E191</f>
        <v>321</v>
      </c>
      <c r="F192" s="28">
        <f t="shared" si="94"/>
        <v>69</v>
      </c>
      <c r="G192" s="28">
        <f t="shared" si="94"/>
        <v>3423.5399999999995</v>
      </c>
      <c r="H192" s="28">
        <f t="shared" si="94"/>
        <v>1059.5</v>
      </c>
      <c r="I192" s="28">
        <f t="shared" si="94"/>
        <v>855.89</v>
      </c>
      <c r="J192" s="28">
        <f t="shared" si="94"/>
        <v>138</v>
      </c>
      <c r="K192" s="28">
        <f t="shared" si="94"/>
        <v>0</v>
      </c>
      <c r="L192" s="28">
        <f t="shared" si="94"/>
        <v>0</v>
      </c>
      <c r="M192" s="28">
        <f t="shared" si="94"/>
        <v>1176.8899999999999</v>
      </c>
      <c r="N192" s="28">
        <f t="shared" si="94"/>
        <v>207</v>
      </c>
      <c r="O192" s="28">
        <f t="shared" si="94"/>
        <v>0</v>
      </c>
      <c r="P192" s="28">
        <f t="shared" si="94"/>
        <v>0</v>
      </c>
      <c r="Q192" s="28">
        <f t="shared" si="94"/>
        <v>0</v>
      </c>
      <c r="R192" s="28">
        <f t="shared" si="94"/>
        <v>1176.8899999999999</v>
      </c>
      <c r="S192" s="28">
        <f t="shared" si="94"/>
        <v>207</v>
      </c>
      <c r="T192" s="28">
        <f t="shared" si="94"/>
        <v>551</v>
      </c>
      <c r="U192" s="28">
        <f t="shared" si="94"/>
        <v>70</v>
      </c>
      <c r="V192" s="28">
        <f t="shared" si="94"/>
        <v>0</v>
      </c>
      <c r="W192" s="28">
        <f t="shared" si="94"/>
        <v>0</v>
      </c>
      <c r="X192" s="28">
        <f t="shared" si="94"/>
        <v>1727.8899999999999</v>
      </c>
      <c r="Y192" s="28">
        <f t="shared" si="94"/>
        <v>277</v>
      </c>
    </row>
    <row r="193" spans="1:25" ht="20.100000000000001" customHeight="1" x14ac:dyDescent="0.25">
      <c r="A193" s="1">
        <v>5</v>
      </c>
      <c r="B193" s="15" t="s">
        <v>263</v>
      </c>
      <c r="C193" s="15" t="s">
        <v>264</v>
      </c>
      <c r="D193" s="16" t="s">
        <v>265</v>
      </c>
      <c r="E193" s="5">
        <v>602</v>
      </c>
      <c r="F193" s="5">
        <v>115</v>
      </c>
      <c r="G193" s="5">
        <v>6384.49</v>
      </c>
      <c r="H193" s="5">
        <v>918.19999999999993</v>
      </c>
      <c r="I193" s="5">
        <f t="shared" ref="I193:I201" si="95">ROUND(G193/4,2)</f>
        <v>1596.12</v>
      </c>
      <c r="J193" s="5">
        <f t="shared" ref="J193:J201" si="96">ROUND(F193*2,2)</f>
        <v>230</v>
      </c>
      <c r="K193" s="5"/>
      <c r="L193" s="5"/>
      <c r="M193" s="5">
        <f t="shared" ref="M193:N201" si="97">E193+I193+K193</f>
        <v>2198.12</v>
      </c>
      <c r="N193" s="5">
        <f t="shared" si="97"/>
        <v>345</v>
      </c>
      <c r="O193" s="5"/>
      <c r="P193" s="3"/>
      <c r="Q193" s="3"/>
      <c r="R193" s="5">
        <f t="shared" si="84"/>
        <v>2198.12</v>
      </c>
      <c r="S193" s="5">
        <f t="shared" si="85"/>
        <v>345</v>
      </c>
      <c r="T193" s="5">
        <v>1475</v>
      </c>
      <c r="U193" s="5">
        <v>170</v>
      </c>
      <c r="V193" s="5"/>
      <c r="W193" s="5"/>
      <c r="X193" s="5">
        <f t="shared" si="64"/>
        <v>3673.12</v>
      </c>
      <c r="Y193" s="5">
        <f t="shared" si="64"/>
        <v>515</v>
      </c>
    </row>
    <row r="194" spans="1:25" ht="20.100000000000001" customHeight="1" x14ac:dyDescent="0.25">
      <c r="A194" s="1">
        <v>6</v>
      </c>
      <c r="B194" s="15" t="s">
        <v>266</v>
      </c>
      <c r="C194" s="15" t="s">
        <v>185</v>
      </c>
      <c r="D194" s="16" t="s">
        <v>267</v>
      </c>
      <c r="E194" s="5">
        <v>292</v>
      </c>
      <c r="F194" s="5">
        <v>20</v>
      </c>
      <c r="G194" s="5">
        <v>2971.5</v>
      </c>
      <c r="H194" s="5">
        <v>291.50954999999999</v>
      </c>
      <c r="I194" s="5">
        <f t="shared" si="95"/>
        <v>742.88</v>
      </c>
      <c r="J194" s="5">
        <f t="shared" si="96"/>
        <v>40</v>
      </c>
      <c r="K194" s="5"/>
      <c r="L194" s="5"/>
      <c r="M194" s="5">
        <f t="shared" si="97"/>
        <v>1034.8800000000001</v>
      </c>
      <c r="N194" s="5">
        <f t="shared" si="97"/>
        <v>60</v>
      </c>
      <c r="O194" s="16">
        <v>35</v>
      </c>
      <c r="P194" s="3"/>
      <c r="Q194" s="3"/>
      <c r="R194" s="5">
        <f t="shared" si="84"/>
        <v>1034.8800000000001</v>
      </c>
      <c r="S194" s="5">
        <f t="shared" si="85"/>
        <v>95</v>
      </c>
      <c r="T194" s="5">
        <v>534</v>
      </c>
      <c r="U194" s="5">
        <v>25</v>
      </c>
      <c r="V194" s="5"/>
      <c r="W194" s="5"/>
      <c r="X194" s="5">
        <f t="shared" si="64"/>
        <v>1568.88</v>
      </c>
      <c r="Y194" s="5">
        <f t="shared" si="64"/>
        <v>120</v>
      </c>
    </row>
    <row r="195" spans="1:25" ht="20.100000000000001" customHeight="1" x14ac:dyDescent="0.25">
      <c r="A195" s="1">
        <v>7</v>
      </c>
      <c r="B195" s="15" t="s">
        <v>268</v>
      </c>
      <c r="C195" s="15" t="s">
        <v>269</v>
      </c>
      <c r="D195" s="16" t="s">
        <v>270</v>
      </c>
      <c r="E195" s="5">
        <v>124</v>
      </c>
      <c r="F195" s="5">
        <v>24</v>
      </c>
      <c r="G195" s="5">
        <v>1319.32</v>
      </c>
      <c r="H195" s="5">
        <v>210.05999999999997</v>
      </c>
      <c r="I195" s="5">
        <f t="shared" si="95"/>
        <v>329.83</v>
      </c>
      <c r="J195" s="5">
        <f t="shared" si="96"/>
        <v>48</v>
      </c>
      <c r="K195" s="5"/>
      <c r="L195" s="5"/>
      <c r="M195" s="5">
        <f t="shared" si="97"/>
        <v>453.83</v>
      </c>
      <c r="N195" s="5">
        <f t="shared" si="97"/>
        <v>72</v>
      </c>
      <c r="O195" s="5"/>
      <c r="P195" s="3"/>
      <c r="Q195" s="3"/>
      <c r="R195" s="5">
        <f t="shared" si="84"/>
        <v>453.83</v>
      </c>
      <c r="S195" s="5">
        <f t="shared" si="85"/>
        <v>72</v>
      </c>
      <c r="T195" s="5">
        <v>200</v>
      </c>
      <c r="U195" s="5">
        <v>0</v>
      </c>
      <c r="V195" s="5"/>
      <c r="W195" s="5"/>
      <c r="X195" s="5">
        <f t="shared" si="64"/>
        <v>653.82999999999993</v>
      </c>
      <c r="Y195" s="5">
        <f t="shared" si="64"/>
        <v>72</v>
      </c>
    </row>
    <row r="196" spans="1:25" ht="20.100000000000001" customHeight="1" x14ac:dyDescent="0.25">
      <c r="A196" s="14"/>
      <c r="B196" s="14"/>
      <c r="C196" s="15" t="s">
        <v>94</v>
      </c>
      <c r="D196" s="16" t="s">
        <v>271</v>
      </c>
      <c r="E196" s="5">
        <v>188</v>
      </c>
      <c r="F196" s="5">
        <v>34</v>
      </c>
      <c r="G196" s="5">
        <v>1752.53</v>
      </c>
      <c r="H196" s="5">
        <v>162</v>
      </c>
      <c r="I196" s="5">
        <f t="shared" si="95"/>
        <v>438.13</v>
      </c>
      <c r="J196" s="5">
        <f t="shared" si="96"/>
        <v>68</v>
      </c>
      <c r="K196" s="5"/>
      <c r="L196" s="5">
        <v>332</v>
      </c>
      <c r="M196" s="5">
        <f t="shared" si="97"/>
        <v>626.13</v>
      </c>
      <c r="N196" s="5">
        <f t="shared" si="97"/>
        <v>434</v>
      </c>
      <c r="O196" s="5"/>
      <c r="P196" s="3"/>
      <c r="Q196" s="3"/>
      <c r="R196" s="5">
        <f t="shared" si="84"/>
        <v>626.13</v>
      </c>
      <c r="S196" s="5">
        <f t="shared" si="85"/>
        <v>434</v>
      </c>
      <c r="T196" s="5">
        <v>291</v>
      </c>
      <c r="U196" s="5">
        <v>0</v>
      </c>
      <c r="V196" s="5"/>
      <c r="W196" s="5"/>
      <c r="X196" s="5">
        <f t="shared" ref="X196:Y203" si="98">R196+T196+V196</f>
        <v>917.13</v>
      </c>
      <c r="Y196" s="5">
        <f t="shared" si="98"/>
        <v>434</v>
      </c>
    </row>
    <row r="197" spans="1:25" ht="20.100000000000001" customHeight="1" x14ac:dyDescent="0.25">
      <c r="A197" s="14"/>
      <c r="B197" s="14"/>
      <c r="C197" s="15" t="s">
        <v>94</v>
      </c>
      <c r="D197" s="16" t="s">
        <v>272</v>
      </c>
      <c r="E197" s="5">
        <v>56</v>
      </c>
      <c r="F197" s="5">
        <v>0</v>
      </c>
      <c r="G197" s="5">
        <v>732.19</v>
      </c>
      <c r="H197" s="5">
        <v>0</v>
      </c>
      <c r="I197" s="5">
        <f t="shared" si="95"/>
        <v>183.05</v>
      </c>
      <c r="J197" s="5">
        <f t="shared" si="96"/>
        <v>0</v>
      </c>
      <c r="K197" s="5"/>
      <c r="L197" s="5"/>
      <c r="M197" s="5">
        <f t="shared" si="97"/>
        <v>239.05</v>
      </c>
      <c r="N197" s="5">
        <f t="shared" si="97"/>
        <v>0</v>
      </c>
      <c r="O197" s="5"/>
      <c r="P197" s="3"/>
      <c r="Q197" s="3"/>
      <c r="R197" s="5">
        <f t="shared" si="84"/>
        <v>239.05</v>
      </c>
      <c r="S197" s="5">
        <f t="shared" si="85"/>
        <v>0</v>
      </c>
      <c r="T197" s="5">
        <v>132</v>
      </c>
      <c r="U197" s="5">
        <v>0</v>
      </c>
      <c r="V197" s="5"/>
      <c r="W197" s="5"/>
      <c r="X197" s="5">
        <f t="shared" si="98"/>
        <v>371.05</v>
      </c>
      <c r="Y197" s="5">
        <f t="shared" si="98"/>
        <v>0</v>
      </c>
    </row>
    <row r="198" spans="1:25" ht="20.100000000000001" customHeight="1" x14ac:dyDescent="0.25">
      <c r="A198" s="14"/>
      <c r="B198" s="14"/>
      <c r="C198" s="15" t="s">
        <v>94</v>
      </c>
      <c r="D198" s="16" t="s">
        <v>273</v>
      </c>
      <c r="E198" s="5">
        <v>27</v>
      </c>
      <c r="F198" s="5">
        <v>0</v>
      </c>
      <c r="G198" s="5">
        <v>133.07</v>
      </c>
      <c r="H198" s="5">
        <v>0</v>
      </c>
      <c r="I198" s="5">
        <f t="shared" si="95"/>
        <v>33.270000000000003</v>
      </c>
      <c r="J198" s="5">
        <f t="shared" si="96"/>
        <v>0</v>
      </c>
      <c r="K198" s="5"/>
      <c r="L198" s="5"/>
      <c r="M198" s="5">
        <f t="shared" si="97"/>
        <v>60.27</v>
      </c>
      <c r="N198" s="5">
        <f t="shared" si="97"/>
        <v>0</v>
      </c>
      <c r="O198" s="5"/>
      <c r="P198" s="3"/>
      <c r="Q198" s="3"/>
      <c r="R198" s="5">
        <f t="shared" si="84"/>
        <v>60.27</v>
      </c>
      <c r="S198" s="5">
        <f t="shared" si="85"/>
        <v>0</v>
      </c>
      <c r="T198" s="5">
        <v>66</v>
      </c>
      <c r="U198" s="5">
        <v>0</v>
      </c>
      <c r="V198" s="5"/>
      <c r="W198" s="5"/>
      <c r="X198" s="5">
        <f t="shared" si="98"/>
        <v>126.27000000000001</v>
      </c>
      <c r="Y198" s="5">
        <f t="shared" si="98"/>
        <v>0</v>
      </c>
    </row>
    <row r="199" spans="1:25" ht="20.100000000000001" customHeight="1" x14ac:dyDescent="0.25">
      <c r="A199" s="14"/>
      <c r="B199" s="14"/>
      <c r="C199" s="15" t="s">
        <v>94</v>
      </c>
      <c r="D199" s="16" t="s">
        <v>274</v>
      </c>
      <c r="E199" s="5">
        <v>115</v>
      </c>
      <c r="F199" s="5">
        <v>0</v>
      </c>
      <c r="G199" s="5">
        <v>1167.9499999999998</v>
      </c>
      <c r="H199" s="5">
        <v>0</v>
      </c>
      <c r="I199" s="5">
        <f t="shared" si="95"/>
        <v>291.99</v>
      </c>
      <c r="J199" s="5">
        <f t="shared" si="96"/>
        <v>0</v>
      </c>
      <c r="K199" s="5"/>
      <c r="L199" s="5"/>
      <c r="M199" s="5">
        <f t="shared" si="97"/>
        <v>406.99</v>
      </c>
      <c r="N199" s="5">
        <f t="shared" si="97"/>
        <v>0</v>
      </c>
      <c r="O199" s="5"/>
      <c r="P199" s="3"/>
      <c r="Q199" s="3"/>
      <c r="R199" s="5">
        <f t="shared" si="84"/>
        <v>406.99</v>
      </c>
      <c r="S199" s="5">
        <f t="shared" si="85"/>
        <v>0</v>
      </c>
      <c r="T199" s="5">
        <v>208</v>
      </c>
      <c r="U199" s="5">
        <v>0</v>
      </c>
      <c r="V199" s="5"/>
      <c r="W199" s="5"/>
      <c r="X199" s="5">
        <f t="shared" si="98"/>
        <v>614.99</v>
      </c>
      <c r="Y199" s="5">
        <f t="shared" si="98"/>
        <v>0</v>
      </c>
    </row>
    <row r="200" spans="1:25" ht="20.100000000000001" customHeight="1" x14ac:dyDescent="0.25">
      <c r="A200" s="14"/>
      <c r="B200" s="14"/>
      <c r="C200" s="15" t="s">
        <v>94</v>
      </c>
      <c r="D200" s="16" t="s">
        <v>275</v>
      </c>
      <c r="E200" s="5">
        <v>63</v>
      </c>
      <c r="F200" s="5">
        <v>0</v>
      </c>
      <c r="G200" s="5">
        <v>711.75</v>
      </c>
      <c r="H200" s="5">
        <v>0</v>
      </c>
      <c r="I200" s="5">
        <f t="shared" si="95"/>
        <v>177.94</v>
      </c>
      <c r="J200" s="5">
        <f t="shared" si="96"/>
        <v>0</v>
      </c>
      <c r="K200" s="5"/>
      <c r="L200" s="5"/>
      <c r="M200" s="5">
        <f t="shared" si="97"/>
        <v>240.94</v>
      </c>
      <c r="N200" s="5">
        <f t="shared" si="97"/>
        <v>0</v>
      </c>
      <c r="O200" s="5"/>
      <c r="P200" s="3"/>
      <c r="Q200" s="3"/>
      <c r="R200" s="5">
        <f t="shared" si="84"/>
        <v>240.94</v>
      </c>
      <c r="S200" s="5">
        <f t="shared" si="85"/>
        <v>0</v>
      </c>
      <c r="T200" s="5">
        <v>132</v>
      </c>
      <c r="U200" s="5">
        <v>0</v>
      </c>
      <c r="V200" s="5"/>
      <c r="W200" s="5"/>
      <c r="X200" s="5">
        <f t="shared" si="98"/>
        <v>372.94</v>
      </c>
      <c r="Y200" s="5">
        <f t="shared" si="98"/>
        <v>0</v>
      </c>
    </row>
    <row r="201" spans="1:25" ht="20.100000000000001" customHeight="1" x14ac:dyDescent="0.25">
      <c r="A201" s="14"/>
      <c r="B201" s="14"/>
      <c r="C201" s="15" t="s">
        <v>94</v>
      </c>
      <c r="D201" s="16" t="s">
        <v>276</v>
      </c>
      <c r="E201" s="5">
        <v>0</v>
      </c>
      <c r="F201" s="5">
        <v>0</v>
      </c>
      <c r="G201" s="5">
        <v>0</v>
      </c>
      <c r="H201" s="5">
        <v>0</v>
      </c>
      <c r="I201" s="5">
        <f t="shared" si="95"/>
        <v>0</v>
      </c>
      <c r="J201" s="5">
        <f t="shared" si="96"/>
        <v>0</v>
      </c>
      <c r="K201" s="5"/>
      <c r="L201" s="5"/>
      <c r="M201" s="5">
        <f t="shared" si="97"/>
        <v>0</v>
      </c>
      <c r="N201" s="5">
        <f t="shared" si="97"/>
        <v>0</v>
      </c>
      <c r="O201" s="5"/>
      <c r="P201" s="3"/>
      <c r="Q201" s="3"/>
      <c r="R201" s="5">
        <f t="shared" si="84"/>
        <v>0</v>
      </c>
      <c r="S201" s="5">
        <f t="shared" si="85"/>
        <v>0</v>
      </c>
      <c r="T201" s="5">
        <v>0</v>
      </c>
      <c r="U201" s="5">
        <v>0</v>
      </c>
      <c r="V201" s="5"/>
      <c r="W201" s="5"/>
      <c r="X201" s="5">
        <f t="shared" si="98"/>
        <v>0</v>
      </c>
      <c r="Y201" s="5">
        <f t="shared" si="98"/>
        <v>0</v>
      </c>
    </row>
    <row r="202" spans="1:25" s="20" customFormat="1" ht="20.100000000000001" customHeight="1" x14ac:dyDescent="0.25">
      <c r="A202" s="17">
        <v>8</v>
      </c>
      <c r="B202" s="15" t="s">
        <v>277</v>
      </c>
      <c r="C202" s="15" t="s">
        <v>94</v>
      </c>
      <c r="D202" s="18" t="s">
        <v>271</v>
      </c>
      <c r="E202" s="28">
        <f t="shared" ref="E202:Y202" si="99">+E196+E197+E198+E199+E200+E201</f>
        <v>449</v>
      </c>
      <c r="F202" s="28">
        <f t="shared" si="99"/>
        <v>34</v>
      </c>
      <c r="G202" s="28">
        <f t="shared" si="99"/>
        <v>4497.49</v>
      </c>
      <c r="H202" s="28">
        <f t="shared" si="99"/>
        <v>162</v>
      </c>
      <c r="I202" s="28">
        <f t="shared" si="99"/>
        <v>1124.3800000000001</v>
      </c>
      <c r="J202" s="28">
        <f t="shared" si="99"/>
        <v>68</v>
      </c>
      <c r="K202" s="28">
        <f t="shared" si="99"/>
        <v>0</v>
      </c>
      <c r="L202" s="28">
        <f t="shared" si="99"/>
        <v>332</v>
      </c>
      <c r="M202" s="28">
        <f t="shared" si="99"/>
        <v>1573.38</v>
      </c>
      <c r="N202" s="28">
        <f t="shared" si="99"/>
        <v>434</v>
      </c>
      <c r="O202" s="28">
        <f t="shared" si="99"/>
        <v>0</v>
      </c>
      <c r="P202" s="28">
        <f t="shared" si="99"/>
        <v>0</v>
      </c>
      <c r="Q202" s="28">
        <f t="shared" si="99"/>
        <v>0</v>
      </c>
      <c r="R202" s="28">
        <f t="shared" si="99"/>
        <v>1573.38</v>
      </c>
      <c r="S202" s="28">
        <f t="shared" si="99"/>
        <v>434</v>
      </c>
      <c r="T202" s="28">
        <f t="shared" si="99"/>
        <v>829</v>
      </c>
      <c r="U202" s="28">
        <f t="shared" si="99"/>
        <v>0</v>
      </c>
      <c r="V202" s="28">
        <f t="shared" si="99"/>
        <v>0</v>
      </c>
      <c r="W202" s="28">
        <f t="shared" si="99"/>
        <v>0</v>
      </c>
      <c r="X202" s="28">
        <f t="shared" si="99"/>
        <v>2402.38</v>
      </c>
      <c r="Y202" s="28">
        <f t="shared" si="99"/>
        <v>434</v>
      </c>
    </row>
    <row r="203" spans="1:25" ht="20.100000000000001" customHeight="1" x14ac:dyDescent="0.25">
      <c r="A203" s="1">
        <v>9</v>
      </c>
      <c r="B203" s="15" t="s">
        <v>278</v>
      </c>
      <c r="C203" s="15" t="s">
        <v>17</v>
      </c>
      <c r="D203" s="16" t="s">
        <v>279</v>
      </c>
      <c r="E203" s="5">
        <v>390</v>
      </c>
      <c r="F203" s="5">
        <v>550</v>
      </c>
      <c r="G203" s="5">
        <v>3892.21</v>
      </c>
      <c r="H203" s="5">
        <v>5629</v>
      </c>
      <c r="I203" s="5">
        <f>ROUND(G203/4,2)</f>
        <v>973.05</v>
      </c>
      <c r="J203" s="5">
        <f>ROUND(F203*2,2)</f>
        <v>1100</v>
      </c>
      <c r="K203" s="5"/>
      <c r="L203" s="5"/>
      <c r="M203" s="5">
        <f t="shared" ref="M203:N205" si="100">E203+I203+K203</f>
        <v>1363.05</v>
      </c>
      <c r="N203" s="5">
        <f t="shared" si="100"/>
        <v>1650</v>
      </c>
      <c r="O203" s="16">
        <v>380</v>
      </c>
      <c r="P203" s="3"/>
      <c r="Q203" s="3"/>
      <c r="R203" s="5">
        <f t="shared" si="84"/>
        <v>1363.05</v>
      </c>
      <c r="S203" s="5">
        <f t="shared" si="85"/>
        <v>2030</v>
      </c>
      <c r="T203" s="5">
        <v>650</v>
      </c>
      <c r="U203" s="5">
        <v>900</v>
      </c>
      <c r="V203" s="5"/>
      <c r="W203" s="5"/>
      <c r="X203" s="5">
        <f t="shared" si="98"/>
        <v>2013.05</v>
      </c>
      <c r="Y203" s="5">
        <f t="shared" si="98"/>
        <v>2930</v>
      </c>
    </row>
    <row r="204" spans="1:25" s="41" customFormat="1" ht="20.100000000000001" customHeight="1" x14ac:dyDescent="0.25">
      <c r="A204" s="14"/>
      <c r="B204" s="39"/>
      <c r="C204" s="15" t="s">
        <v>47</v>
      </c>
      <c r="D204" s="16" t="s">
        <v>280</v>
      </c>
      <c r="E204" s="5">
        <v>75</v>
      </c>
      <c r="F204" s="5">
        <v>20</v>
      </c>
      <c r="G204" s="5">
        <v>806.65999999999985</v>
      </c>
      <c r="H204" s="5">
        <v>128</v>
      </c>
      <c r="I204" s="5">
        <f>ROUND(G204/4,2)</f>
        <v>201.67</v>
      </c>
      <c r="J204" s="5">
        <f>ROUND(F204*2,2)</f>
        <v>40</v>
      </c>
      <c r="K204" s="5"/>
      <c r="L204" s="5"/>
      <c r="M204" s="5">
        <f t="shared" si="100"/>
        <v>276.66999999999996</v>
      </c>
      <c r="N204" s="5">
        <f t="shared" si="100"/>
        <v>60</v>
      </c>
      <c r="O204" s="16">
        <v>53</v>
      </c>
      <c r="P204" s="40"/>
      <c r="Q204" s="40"/>
      <c r="R204" s="5">
        <f t="shared" si="84"/>
        <v>276.66999999999996</v>
      </c>
      <c r="S204" s="5">
        <f t="shared" si="85"/>
        <v>113</v>
      </c>
      <c r="T204" s="5">
        <v>134</v>
      </c>
      <c r="U204" s="5">
        <v>50</v>
      </c>
      <c r="V204" s="5"/>
      <c r="W204" s="5"/>
      <c r="X204" s="5">
        <f>R204+T204+V204</f>
        <v>410.66999999999996</v>
      </c>
      <c r="Y204" s="5">
        <f>S204+U204+W204</f>
        <v>163</v>
      </c>
    </row>
    <row r="205" spans="1:25" ht="20.100000000000001" customHeight="1" x14ac:dyDescent="0.25">
      <c r="A205" s="14"/>
      <c r="B205" s="14"/>
      <c r="C205" s="15" t="s">
        <v>47</v>
      </c>
      <c r="D205" s="16" t="s">
        <v>281</v>
      </c>
      <c r="E205" s="5">
        <v>90</v>
      </c>
      <c r="F205" s="5">
        <v>0</v>
      </c>
      <c r="G205" s="5">
        <v>881.46</v>
      </c>
      <c r="H205" s="5">
        <v>0</v>
      </c>
      <c r="I205" s="5">
        <f>ROUND(G205/4,2)</f>
        <v>220.37</v>
      </c>
      <c r="J205" s="5">
        <f>ROUND(F205*2,2)</f>
        <v>0</v>
      </c>
      <c r="K205" s="5"/>
      <c r="L205" s="5"/>
      <c r="M205" s="5">
        <f t="shared" si="100"/>
        <v>310.37</v>
      </c>
      <c r="N205" s="5">
        <f t="shared" si="100"/>
        <v>0</v>
      </c>
      <c r="O205" s="5"/>
      <c r="P205" s="3"/>
      <c r="Q205" s="3"/>
      <c r="R205" s="5">
        <f t="shared" si="84"/>
        <v>310.37</v>
      </c>
      <c r="S205" s="5">
        <f t="shared" si="85"/>
        <v>0</v>
      </c>
      <c r="T205" s="5">
        <v>220</v>
      </c>
      <c r="U205" s="5">
        <v>0</v>
      </c>
      <c r="V205" s="5"/>
      <c r="W205" s="5"/>
      <c r="X205" s="5">
        <f t="shared" ref="X205:Y267" si="101">R205+T205+V205</f>
        <v>530.37</v>
      </c>
      <c r="Y205" s="5">
        <f t="shared" si="101"/>
        <v>0</v>
      </c>
    </row>
    <row r="206" spans="1:25" s="20" customFormat="1" ht="20.100000000000001" customHeight="1" x14ac:dyDescent="0.25">
      <c r="A206" s="17">
        <v>10</v>
      </c>
      <c r="B206" s="15" t="s">
        <v>282</v>
      </c>
      <c r="C206" s="15" t="s">
        <v>47</v>
      </c>
      <c r="D206" s="18" t="s">
        <v>280</v>
      </c>
      <c r="E206" s="28">
        <f t="shared" ref="E206:Y206" si="102">+E204+E205</f>
        <v>165</v>
      </c>
      <c r="F206" s="28">
        <f t="shared" si="102"/>
        <v>20</v>
      </c>
      <c r="G206" s="28">
        <f t="shared" si="102"/>
        <v>1688.12</v>
      </c>
      <c r="H206" s="28">
        <f t="shared" si="102"/>
        <v>128</v>
      </c>
      <c r="I206" s="28">
        <f t="shared" si="102"/>
        <v>422.03999999999996</v>
      </c>
      <c r="J206" s="28">
        <f t="shared" si="102"/>
        <v>40</v>
      </c>
      <c r="K206" s="28">
        <f t="shared" si="102"/>
        <v>0</v>
      </c>
      <c r="L206" s="28">
        <f t="shared" si="102"/>
        <v>0</v>
      </c>
      <c r="M206" s="28">
        <f t="shared" si="102"/>
        <v>587.04</v>
      </c>
      <c r="N206" s="28">
        <f t="shared" si="102"/>
        <v>60</v>
      </c>
      <c r="O206" s="28">
        <f t="shared" si="102"/>
        <v>53</v>
      </c>
      <c r="P206" s="28">
        <f t="shared" si="102"/>
        <v>0</v>
      </c>
      <c r="Q206" s="28">
        <f t="shared" si="102"/>
        <v>0</v>
      </c>
      <c r="R206" s="28">
        <f t="shared" si="102"/>
        <v>587.04</v>
      </c>
      <c r="S206" s="28">
        <f t="shared" si="102"/>
        <v>113</v>
      </c>
      <c r="T206" s="28">
        <f t="shared" si="102"/>
        <v>354</v>
      </c>
      <c r="U206" s="28">
        <f t="shared" si="102"/>
        <v>50</v>
      </c>
      <c r="V206" s="28">
        <f t="shared" si="102"/>
        <v>0</v>
      </c>
      <c r="W206" s="28">
        <f t="shared" si="102"/>
        <v>0</v>
      </c>
      <c r="X206" s="28">
        <f t="shared" si="102"/>
        <v>941.04</v>
      </c>
      <c r="Y206" s="28">
        <f t="shared" si="102"/>
        <v>163</v>
      </c>
    </row>
    <row r="207" spans="1:25" ht="20.100000000000001" customHeight="1" x14ac:dyDescent="0.25">
      <c r="A207" s="14"/>
      <c r="B207" s="14"/>
      <c r="C207" s="15" t="s">
        <v>25</v>
      </c>
      <c r="D207" s="16" t="s">
        <v>283</v>
      </c>
      <c r="E207" s="5">
        <v>140</v>
      </c>
      <c r="F207" s="5">
        <v>5</v>
      </c>
      <c r="G207" s="5">
        <v>1495.1899999999998</v>
      </c>
      <c r="H207" s="5">
        <v>65.25</v>
      </c>
      <c r="I207" s="5">
        <f>ROUND(G207/4,2)</f>
        <v>373.8</v>
      </c>
      <c r="J207" s="5">
        <f>ROUND(F207*2,2)</f>
        <v>10</v>
      </c>
      <c r="K207" s="5"/>
      <c r="L207" s="5">
        <v>42.98</v>
      </c>
      <c r="M207" s="5">
        <f t="shared" ref="M207:N209" si="103">E207+I207+K207</f>
        <v>513.79999999999995</v>
      </c>
      <c r="N207" s="5">
        <f t="shared" si="103"/>
        <v>57.98</v>
      </c>
      <c r="O207" s="5"/>
      <c r="P207" s="3"/>
      <c r="Q207" s="3"/>
      <c r="R207" s="5">
        <f t="shared" si="84"/>
        <v>513.79999999999995</v>
      </c>
      <c r="S207" s="5">
        <f t="shared" si="85"/>
        <v>57.98</v>
      </c>
      <c r="T207" s="5">
        <v>256.32</v>
      </c>
      <c r="U207" s="5">
        <v>66.8</v>
      </c>
      <c r="V207" s="5"/>
      <c r="W207" s="5"/>
      <c r="X207" s="5">
        <f t="shared" si="101"/>
        <v>770.11999999999989</v>
      </c>
      <c r="Y207" s="5">
        <f t="shared" si="101"/>
        <v>124.78</v>
      </c>
    </row>
    <row r="208" spans="1:25" ht="20.100000000000001" customHeight="1" x14ac:dyDescent="0.25">
      <c r="A208" s="14"/>
      <c r="B208" s="14"/>
      <c r="C208" s="15" t="s">
        <v>25</v>
      </c>
      <c r="D208" s="16" t="s">
        <v>284</v>
      </c>
      <c r="E208" s="5">
        <v>200</v>
      </c>
      <c r="F208" s="5">
        <v>0</v>
      </c>
      <c r="G208" s="5">
        <v>2058.5</v>
      </c>
      <c r="H208" s="5">
        <v>0</v>
      </c>
      <c r="I208" s="5">
        <f>ROUND(G208/4,2)</f>
        <v>514.63</v>
      </c>
      <c r="J208" s="5">
        <f>ROUND(F208*2,2)</f>
        <v>0</v>
      </c>
      <c r="K208" s="5"/>
      <c r="L208" s="5"/>
      <c r="M208" s="5">
        <f t="shared" si="103"/>
        <v>714.63</v>
      </c>
      <c r="N208" s="5">
        <f t="shared" si="103"/>
        <v>0</v>
      </c>
      <c r="O208" s="5"/>
      <c r="P208" s="3"/>
      <c r="Q208" s="3"/>
      <c r="R208" s="5">
        <f t="shared" si="84"/>
        <v>714.63</v>
      </c>
      <c r="S208" s="5">
        <f t="shared" si="85"/>
        <v>0</v>
      </c>
      <c r="T208" s="5">
        <v>350</v>
      </c>
      <c r="U208" s="5">
        <v>0</v>
      </c>
      <c r="V208" s="5"/>
      <c r="W208" s="5"/>
      <c r="X208" s="5">
        <f t="shared" si="101"/>
        <v>1064.6300000000001</v>
      </c>
      <c r="Y208" s="5">
        <f t="shared" si="101"/>
        <v>0</v>
      </c>
    </row>
    <row r="209" spans="1:25" ht="20.100000000000001" customHeight="1" x14ac:dyDescent="0.25">
      <c r="A209" s="14"/>
      <c r="B209" s="14"/>
      <c r="C209" s="15" t="s">
        <v>25</v>
      </c>
      <c r="D209" s="16" t="s">
        <v>285</v>
      </c>
      <c r="E209" s="5">
        <v>0</v>
      </c>
      <c r="F209" s="5">
        <v>0</v>
      </c>
      <c r="G209" s="5">
        <v>0</v>
      </c>
      <c r="H209" s="5">
        <v>0</v>
      </c>
      <c r="I209" s="5">
        <f>ROUND(G209/4,2)</f>
        <v>0</v>
      </c>
      <c r="J209" s="5">
        <f>ROUND(F209*2,2)</f>
        <v>0</v>
      </c>
      <c r="K209" s="5"/>
      <c r="L209" s="5"/>
      <c r="M209" s="5">
        <f t="shared" si="103"/>
        <v>0</v>
      </c>
      <c r="N209" s="5">
        <f t="shared" si="103"/>
        <v>0</v>
      </c>
      <c r="O209" s="5"/>
      <c r="P209" s="3"/>
      <c r="Q209" s="3"/>
      <c r="R209" s="5">
        <f t="shared" si="84"/>
        <v>0</v>
      </c>
      <c r="S209" s="5">
        <f t="shared" si="85"/>
        <v>0</v>
      </c>
      <c r="T209" s="5">
        <v>0</v>
      </c>
      <c r="U209" s="5">
        <v>0</v>
      </c>
      <c r="V209" s="5"/>
      <c r="W209" s="5"/>
      <c r="X209" s="5">
        <f t="shared" si="101"/>
        <v>0</v>
      </c>
      <c r="Y209" s="5">
        <f t="shared" si="101"/>
        <v>0</v>
      </c>
    </row>
    <row r="210" spans="1:25" s="20" customFormat="1" ht="20.100000000000001" customHeight="1" x14ac:dyDescent="0.25">
      <c r="A210" s="17">
        <v>11</v>
      </c>
      <c r="B210" s="15" t="s">
        <v>286</v>
      </c>
      <c r="C210" s="15" t="s">
        <v>25</v>
      </c>
      <c r="D210" s="18" t="s">
        <v>283</v>
      </c>
      <c r="E210" s="28">
        <f t="shared" ref="E210:Y210" si="104">+E207+E208+E209</f>
        <v>340</v>
      </c>
      <c r="F210" s="28">
        <f t="shared" si="104"/>
        <v>5</v>
      </c>
      <c r="G210" s="28">
        <f t="shared" si="104"/>
        <v>3553.6899999999996</v>
      </c>
      <c r="H210" s="28">
        <f t="shared" si="104"/>
        <v>65.25</v>
      </c>
      <c r="I210" s="28">
        <f t="shared" si="104"/>
        <v>888.43000000000006</v>
      </c>
      <c r="J210" s="28">
        <f t="shared" si="104"/>
        <v>10</v>
      </c>
      <c r="K210" s="28">
        <f t="shared" si="104"/>
        <v>0</v>
      </c>
      <c r="L210" s="28">
        <f t="shared" si="104"/>
        <v>42.98</v>
      </c>
      <c r="M210" s="28">
        <f t="shared" si="104"/>
        <v>1228.4299999999998</v>
      </c>
      <c r="N210" s="28">
        <f t="shared" si="104"/>
        <v>57.98</v>
      </c>
      <c r="O210" s="28">
        <f t="shared" si="104"/>
        <v>0</v>
      </c>
      <c r="P210" s="28">
        <f t="shared" si="104"/>
        <v>0</v>
      </c>
      <c r="Q210" s="28">
        <f t="shared" si="104"/>
        <v>0</v>
      </c>
      <c r="R210" s="28">
        <f t="shared" si="104"/>
        <v>1228.4299999999998</v>
      </c>
      <c r="S210" s="28">
        <f t="shared" si="104"/>
        <v>57.98</v>
      </c>
      <c r="T210" s="28">
        <f t="shared" si="104"/>
        <v>606.31999999999994</v>
      </c>
      <c r="U210" s="28">
        <f t="shared" si="104"/>
        <v>66.8</v>
      </c>
      <c r="V210" s="28">
        <f t="shared" si="104"/>
        <v>0</v>
      </c>
      <c r="W210" s="28">
        <f t="shared" si="104"/>
        <v>0</v>
      </c>
      <c r="X210" s="28">
        <f t="shared" si="104"/>
        <v>1834.75</v>
      </c>
      <c r="Y210" s="28">
        <f t="shared" si="104"/>
        <v>124.78</v>
      </c>
    </row>
    <row r="211" spans="1:25" ht="48.75" customHeight="1" x14ac:dyDescent="0.25">
      <c r="A211" s="1">
        <v>12</v>
      </c>
      <c r="B211" s="15" t="s">
        <v>287</v>
      </c>
      <c r="C211" s="15" t="s">
        <v>185</v>
      </c>
      <c r="D211" s="16" t="s">
        <v>288</v>
      </c>
      <c r="E211" s="5">
        <v>30</v>
      </c>
      <c r="F211" s="5">
        <v>0</v>
      </c>
      <c r="G211" s="5">
        <v>391.03</v>
      </c>
      <c r="H211" s="5">
        <v>0</v>
      </c>
      <c r="I211" s="5">
        <f>ROUND(G211/4,2)</f>
        <v>97.76</v>
      </c>
      <c r="J211" s="5">
        <f>ROUND(F211*2,2)</f>
        <v>0</v>
      </c>
      <c r="K211" s="5"/>
      <c r="L211" s="5"/>
      <c r="M211" s="5">
        <f t="shared" ref="M211:N213" si="105">E211+I211+K211</f>
        <v>127.76</v>
      </c>
      <c r="N211" s="5">
        <f t="shared" si="105"/>
        <v>0</v>
      </c>
      <c r="O211" s="5"/>
      <c r="P211" s="3"/>
      <c r="Q211" s="3"/>
      <c r="R211" s="5">
        <f t="shared" si="84"/>
        <v>127.76</v>
      </c>
      <c r="S211" s="5">
        <f t="shared" si="85"/>
        <v>0</v>
      </c>
      <c r="T211" s="5">
        <v>70</v>
      </c>
      <c r="U211" s="5">
        <v>0</v>
      </c>
      <c r="V211" s="5"/>
      <c r="W211" s="5"/>
      <c r="X211" s="5">
        <f t="shared" si="101"/>
        <v>197.76</v>
      </c>
      <c r="Y211" s="5">
        <f t="shared" si="101"/>
        <v>0</v>
      </c>
    </row>
    <row r="212" spans="1:25" ht="20.100000000000001" customHeight="1" x14ac:dyDescent="0.25">
      <c r="A212" s="14"/>
      <c r="B212" s="14"/>
      <c r="C212" s="15" t="s">
        <v>94</v>
      </c>
      <c r="D212" s="16" t="s">
        <v>289</v>
      </c>
      <c r="E212" s="5">
        <v>95</v>
      </c>
      <c r="F212" s="5">
        <v>10</v>
      </c>
      <c r="G212" s="5">
        <v>1057.97</v>
      </c>
      <c r="H212" s="5">
        <v>150</v>
      </c>
      <c r="I212" s="5">
        <f>ROUND(G212/4,2)</f>
        <v>264.49</v>
      </c>
      <c r="J212" s="5">
        <f>ROUND(F212*2,2)</f>
        <v>20</v>
      </c>
      <c r="K212" s="5"/>
      <c r="L212" s="5"/>
      <c r="M212" s="5">
        <f t="shared" si="105"/>
        <v>359.49</v>
      </c>
      <c r="N212" s="5">
        <f t="shared" si="105"/>
        <v>30</v>
      </c>
      <c r="O212" s="16">
        <v>98</v>
      </c>
      <c r="P212" s="3"/>
      <c r="Q212" s="3"/>
      <c r="R212" s="5">
        <f t="shared" si="84"/>
        <v>359.49</v>
      </c>
      <c r="S212" s="5">
        <f t="shared" si="85"/>
        <v>128</v>
      </c>
      <c r="T212" s="5">
        <v>164</v>
      </c>
      <c r="U212" s="5">
        <v>57.14</v>
      </c>
      <c r="V212" s="5"/>
      <c r="W212" s="5">
        <v>100</v>
      </c>
      <c r="X212" s="5">
        <f t="shared" si="101"/>
        <v>523.49</v>
      </c>
      <c r="Y212" s="5">
        <f t="shared" si="101"/>
        <v>285.14</v>
      </c>
    </row>
    <row r="213" spans="1:25" ht="20.100000000000001" customHeight="1" x14ac:dyDescent="0.25">
      <c r="A213" s="14"/>
      <c r="B213" s="14"/>
      <c r="C213" s="15" t="s">
        <v>94</v>
      </c>
      <c r="D213" s="16" t="s">
        <v>290</v>
      </c>
      <c r="E213" s="5">
        <v>80</v>
      </c>
      <c r="F213" s="5">
        <v>0</v>
      </c>
      <c r="G213" s="5">
        <v>718.18999999999994</v>
      </c>
      <c r="H213" s="5">
        <v>0</v>
      </c>
      <c r="I213" s="5">
        <f>ROUND(G213/4,2)</f>
        <v>179.55</v>
      </c>
      <c r="J213" s="5">
        <f>ROUND(F213*2,2)</f>
        <v>0</v>
      </c>
      <c r="K213" s="5"/>
      <c r="L213" s="5"/>
      <c r="M213" s="5">
        <f t="shared" si="105"/>
        <v>259.55</v>
      </c>
      <c r="N213" s="5">
        <f t="shared" si="105"/>
        <v>0</v>
      </c>
      <c r="O213" s="5"/>
      <c r="P213" s="3"/>
      <c r="Q213" s="3"/>
      <c r="R213" s="5">
        <f t="shared" si="84"/>
        <v>259.55</v>
      </c>
      <c r="S213" s="5">
        <f t="shared" si="85"/>
        <v>0</v>
      </c>
      <c r="T213" s="5">
        <v>129.76</v>
      </c>
      <c r="U213" s="5">
        <v>0</v>
      </c>
      <c r="V213" s="5"/>
      <c r="W213" s="5"/>
      <c r="X213" s="5">
        <f t="shared" si="101"/>
        <v>389.31</v>
      </c>
      <c r="Y213" s="5">
        <f t="shared" si="101"/>
        <v>0</v>
      </c>
    </row>
    <row r="214" spans="1:25" s="20" customFormat="1" ht="20.100000000000001" customHeight="1" x14ac:dyDescent="0.25">
      <c r="A214" s="17">
        <v>13</v>
      </c>
      <c r="B214" s="15" t="s">
        <v>291</v>
      </c>
      <c r="C214" s="15" t="s">
        <v>94</v>
      </c>
      <c r="D214" s="18" t="s">
        <v>289</v>
      </c>
      <c r="E214" s="28">
        <f t="shared" ref="E214:Y214" si="106">+E212+E213</f>
        <v>175</v>
      </c>
      <c r="F214" s="28">
        <f t="shared" si="106"/>
        <v>10</v>
      </c>
      <c r="G214" s="28">
        <f t="shared" si="106"/>
        <v>1776.1599999999999</v>
      </c>
      <c r="H214" s="28">
        <f t="shared" si="106"/>
        <v>150</v>
      </c>
      <c r="I214" s="28">
        <f t="shared" si="106"/>
        <v>444.04</v>
      </c>
      <c r="J214" s="28">
        <f t="shared" si="106"/>
        <v>20</v>
      </c>
      <c r="K214" s="28">
        <f t="shared" si="106"/>
        <v>0</v>
      </c>
      <c r="L214" s="28">
        <f t="shared" si="106"/>
        <v>0</v>
      </c>
      <c r="M214" s="28">
        <f t="shared" si="106"/>
        <v>619.04</v>
      </c>
      <c r="N214" s="28">
        <f t="shared" si="106"/>
        <v>30</v>
      </c>
      <c r="O214" s="28">
        <f t="shared" si="106"/>
        <v>98</v>
      </c>
      <c r="P214" s="28">
        <f t="shared" si="106"/>
        <v>0</v>
      </c>
      <c r="Q214" s="28">
        <f t="shared" si="106"/>
        <v>0</v>
      </c>
      <c r="R214" s="28">
        <f t="shared" si="106"/>
        <v>619.04</v>
      </c>
      <c r="S214" s="28">
        <f t="shared" si="106"/>
        <v>128</v>
      </c>
      <c r="T214" s="28">
        <f t="shared" si="106"/>
        <v>293.76</v>
      </c>
      <c r="U214" s="28">
        <f t="shared" si="106"/>
        <v>57.14</v>
      </c>
      <c r="V214" s="28">
        <f t="shared" si="106"/>
        <v>0</v>
      </c>
      <c r="W214" s="28">
        <f t="shared" si="106"/>
        <v>100</v>
      </c>
      <c r="X214" s="28">
        <f t="shared" si="106"/>
        <v>912.8</v>
      </c>
      <c r="Y214" s="28">
        <f t="shared" si="106"/>
        <v>285.14</v>
      </c>
    </row>
    <row r="215" spans="1:25" ht="20.100000000000001" customHeight="1" x14ac:dyDescent="0.25">
      <c r="A215" s="1"/>
      <c r="B215" s="1"/>
      <c r="C215" s="15" t="s">
        <v>47</v>
      </c>
      <c r="D215" s="16" t="s">
        <v>292</v>
      </c>
      <c r="E215" s="5">
        <v>140</v>
      </c>
      <c r="F215" s="5">
        <v>190</v>
      </c>
      <c r="G215" s="5">
        <v>1451.16</v>
      </c>
      <c r="H215" s="5">
        <v>793.8</v>
      </c>
      <c r="I215" s="5">
        <f>ROUND(G215/4,2)</f>
        <v>362.79</v>
      </c>
      <c r="J215" s="5">
        <f>ROUND(F215*2,2)</f>
        <v>380</v>
      </c>
      <c r="K215" s="5"/>
      <c r="L215" s="5"/>
      <c r="M215" s="5">
        <f t="shared" ref="M215:N217" si="107">E215+I215+K215</f>
        <v>502.79</v>
      </c>
      <c r="N215" s="5">
        <f t="shared" si="107"/>
        <v>570</v>
      </c>
      <c r="O215" s="5"/>
      <c r="P215" s="3"/>
      <c r="Q215" s="3"/>
      <c r="R215" s="5">
        <f t="shared" si="84"/>
        <v>502.79</v>
      </c>
      <c r="S215" s="5">
        <f t="shared" si="85"/>
        <v>570</v>
      </c>
      <c r="T215" s="5">
        <v>216</v>
      </c>
      <c r="U215" s="5">
        <v>83.5</v>
      </c>
      <c r="V215" s="5"/>
      <c r="W215" s="5"/>
      <c r="X215" s="5">
        <f t="shared" si="101"/>
        <v>718.79</v>
      </c>
      <c r="Y215" s="5">
        <f t="shared" si="101"/>
        <v>653.5</v>
      </c>
    </row>
    <row r="216" spans="1:25" ht="31.5" x14ac:dyDescent="0.25">
      <c r="A216" s="14"/>
      <c r="B216" s="14"/>
      <c r="C216" s="15" t="s">
        <v>47</v>
      </c>
      <c r="D216" s="16" t="s">
        <v>293</v>
      </c>
      <c r="E216" s="5">
        <v>310</v>
      </c>
      <c r="F216" s="5">
        <v>0</v>
      </c>
      <c r="G216" s="5">
        <v>2658.0000000000005</v>
      </c>
      <c r="H216" s="5">
        <v>0</v>
      </c>
      <c r="I216" s="5">
        <f>ROUND(G216/4,2)</f>
        <v>664.5</v>
      </c>
      <c r="J216" s="5">
        <f>ROUND(F216*2,2)</f>
        <v>0</v>
      </c>
      <c r="K216" s="5"/>
      <c r="L216" s="5"/>
      <c r="M216" s="5">
        <f t="shared" si="107"/>
        <v>974.5</v>
      </c>
      <c r="N216" s="5">
        <f t="shared" si="107"/>
        <v>0</v>
      </c>
      <c r="O216" s="5"/>
      <c r="P216" s="3"/>
      <c r="Q216" s="3"/>
      <c r="R216" s="5">
        <f t="shared" si="84"/>
        <v>974.5</v>
      </c>
      <c r="S216" s="5">
        <f t="shared" si="85"/>
        <v>0</v>
      </c>
      <c r="T216" s="5">
        <v>472</v>
      </c>
      <c r="U216" s="5">
        <v>0</v>
      </c>
      <c r="V216" s="5"/>
      <c r="W216" s="5"/>
      <c r="X216" s="5">
        <f t="shared" si="101"/>
        <v>1446.5</v>
      </c>
      <c r="Y216" s="5">
        <f t="shared" si="101"/>
        <v>0</v>
      </c>
    </row>
    <row r="217" spans="1:25" ht="20.100000000000001" customHeight="1" x14ac:dyDescent="0.25">
      <c r="A217" s="14"/>
      <c r="B217" s="14"/>
      <c r="C217" s="15" t="s">
        <v>47</v>
      </c>
      <c r="D217" s="16" t="s">
        <v>294</v>
      </c>
      <c r="E217" s="5">
        <v>0</v>
      </c>
      <c r="F217" s="5">
        <v>0</v>
      </c>
      <c r="G217" s="5">
        <v>0</v>
      </c>
      <c r="H217" s="5">
        <v>0</v>
      </c>
      <c r="I217" s="5">
        <f>ROUND(G217/4,2)</f>
        <v>0</v>
      </c>
      <c r="J217" s="5">
        <f>ROUND(F217*2,2)</f>
        <v>0</v>
      </c>
      <c r="K217" s="5"/>
      <c r="L217" s="5"/>
      <c r="M217" s="5">
        <f t="shared" si="107"/>
        <v>0</v>
      </c>
      <c r="N217" s="5">
        <f t="shared" si="107"/>
        <v>0</v>
      </c>
      <c r="O217" s="5"/>
      <c r="P217" s="3"/>
      <c r="Q217" s="3"/>
      <c r="R217" s="5">
        <f t="shared" si="84"/>
        <v>0</v>
      </c>
      <c r="S217" s="5">
        <f t="shared" si="85"/>
        <v>0</v>
      </c>
      <c r="T217" s="5">
        <v>0</v>
      </c>
      <c r="U217" s="5">
        <v>0</v>
      </c>
      <c r="V217" s="5"/>
      <c r="W217" s="5"/>
      <c r="X217" s="5">
        <f t="shared" si="101"/>
        <v>0</v>
      </c>
      <c r="Y217" s="5">
        <f t="shared" si="101"/>
        <v>0</v>
      </c>
    </row>
    <row r="218" spans="1:25" s="20" customFormat="1" ht="20.100000000000001" customHeight="1" x14ac:dyDescent="0.25">
      <c r="A218" s="17">
        <v>14</v>
      </c>
      <c r="B218" s="15" t="s">
        <v>295</v>
      </c>
      <c r="C218" s="15" t="s">
        <v>47</v>
      </c>
      <c r="D218" s="23" t="s">
        <v>292</v>
      </c>
      <c r="E218" s="28">
        <f t="shared" ref="E218:Y218" si="108">+E215+E216+E217</f>
        <v>450</v>
      </c>
      <c r="F218" s="28">
        <f t="shared" si="108"/>
        <v>190</v>
      </c>
      <c r="G218" s="28">
        <f t="shared" si="108"/>
        <v>4109.1600000000008</v>
      </c>
      <c r="H218" s="28">
        <f t="shared" si="108"/>
        <v>793.8</v>
      </c>
      <c r="I218" s="28">
        <f t="shared" si="108"/>
        <v>1027.29</v>
      </c>
      <c r="J218" s="28">
        <f t="shared" si="108"/>
        <v>380</v>
      </c>
      <c r="K218" s="28">
        <f t="shared" si="108"/>
        <v>0</v>
      </c>
      <c r="L218" s="28">
        <f t="shared" si="108"/>
        <v>0</v>
      </c>
      <c r="M218" s="28">
        <f t="shared" si="108"/>
        <v>1477.29</v>
      </c>
      <c r="N218" s="28">
        <f t="shared" si="108"/>
        <v>570</v>
      </c>
      <c r="O218" s="28">
        <f t="shared" si="108"/>
        <v>0</v>
      </c>
      <c r="P218" s="28">
        <f t="shared" si="108"/>
        <v>0</v>
      </c>
      <c r="Q218" s="28">
        <f t="shared" si="108"/>
        <v>0</v>
      </c>
      <c r="R218" s="28">
        <f t="shared" si="108"/>
        <v>1477.29</v>
      </c>
      <c r="S218" s="28">
        <f t="shared" si="108"/>
        <v>570</v>
      </c>
      <c r="T218" s="28">
        <f t="shared" si="108"/>
        <v>688</v>
      </c>
      <c r="U218" s="28">
        <f t="shared" si="108"/>
        <v>83.5</v>
      </c>
      <c r="V218" s="28">
        <f t="shared" si="108"/>
        <v>0</v>
      </c>
      <c r="W218" s="28">
        <f t="shared" si="108"/>
        <v>0</v>
      </c>
      <c r="X218" s="28">
        <f t="shared" si="108"/>
        <v>2165.29</v>
      </c>
      <c r="Y218" s="28">
        <f t="shared" si="108"/>
        <v>653.5</v>
      </c>
    </row>
    <row r="219" spans="1:25" ht="20.100000000000001" customHeight="1" x14ac:dyDescent="0.25">
      <c r="A219" s="1">
        <v>15</v>
      </c>
      <c r="B219" s="15" t="s">
        <v>296</v>
      </c>
      <c r="C219" s="15" t="s">
        <v>17</v>
      </c>
      <c r="D219" s="16" t="s">
        <v>297</v>
      </c>
      <c r="E219" s="5">
        <v>99</v>
      </c>
      <c r="F219" s="5">
        <v>1.25</v>
      </c>
      <c r="G219" s="5">
        <v>1161.3800000000001</v>
      </c>
      <c r="H219" s="5">
        <v>8.8938700000000033</v>
      </c>
      <c r="I219" s="5">
        <f>ROUND(G219/4,2)</f>
        <v>290.35000000000002</v>
      </c>
      <c r="J219" s="5">
        <f>ROUND(F219*2,2)</f>
        <v>2.5</v>
      </c>
      <c r="K219" s="5"/>
      <c r="L219" s="5"/>
      <c r="M219" s="5">
        <f>E219+I219+K219</f>
        <v>389.35</v>
      </c>
      <c r="N219" s="5">
        <f>F219+J219+L219</f>
        <v>3.75</v>
      </c>
      <c r="O219" s="5"/>
      <c r="P219" s="3">
        <v>25</v>
      </c>
      <c r="Q219" s="3"/>
      <c r="R219" s="5">
        <f t="shared" si="84"/>
        <v>414.35</v>
      </c>
      <c r="S219" s="5">
        <f t="shared" si="85"/>
        <v>3.75</v>
      </c>
      <c r="T219" s="5">
        <v>255</v>
      </c>
      <c r="U219" s="5">
        <v>2.5</v>
      </c>
      <c r="V219" s="5"/>
      <c r="W219" s="5"/>
      <c r="X219" s="5">
        <f t="shared" si="101"/>
        <v>669.35</v>
      </c>
      <c r="Y219" s="5">
        <f t="shared" si="101"/>
        <v>6.25</v>
      </c>
    </row>
    <row r="220" spans="1:25" ht="20.100000000000001" customHeight="1" x14ac:dyDescent="0.25">
      <c r="A220" s="1">
        <v>16</v>
      </c>
      <c r="B220" s="15"/>
      <c r="C220" s="15"/>
      <c r="D220" s="16" t="s">
        <v>298</v>
      </c>
      <c r="E220" s="5">
        <v>0</v>
      </c>
      <c r="F220" s="5">
        <v>0</v>
      </c>
      <c r="G220" s="5">
        <v>0</v>
      </c>
      <c r="H220" s="5">
        <v>0</v>
      </c>
      <c r="I220" s="5">
        <f>ROUND(G220/4,2)</f>
        <v>0</v>
      </c>
      <c r="J220" s="5">
        <f>ROUND(F220*2,2)</f>
        <v>0</v>
      </c>
      <c r="K220" s="5">
        <v>0</v>
      </c>
      <c r="L220" s="5">
        <v>0</v>
      </c>
      <c r="M220" s="5">
        <f>E220+I220+K220</f>
        <v>0</v>
      </c>
      <c r="N220" s="5">
        <f>F220+J220+L220</f>
        <v>0</v>
      </c>
      <c r="O220" s="5">
        <v>0</v>
      </c>
      <c r="P220" s="3"/>
      <c r="Q220" s="3"/>
      <c r="R220" s="5">
        <f t="shared" si="84"/>
        <v>0</v>
      </c>
      <c r="S220" s="5">
        <f t="shared" si="85"/>
        <v>0</v>
      </c>
      <c r="T220" s="5">
        <v>0</v>
      </c>
      <c r="U220" s="5">
        <v>0</v>
      </c>
      <c r="V220" s="5"/>
      <c r="W220" s="5"/>
      <c r="X220" s="5">
        <f t="shared" si="101"/>
        <v>0</v>
      </c>
      <c r="Y220" s="5">
        <f t="shared" si="101"/>
        <v>0</v>
      </c>
    </row>
    <row r="221" spans="1:25" s="36" customFormat="1" ht="20.100000000000001" customHeight="1" x14ac:dyDescent="0.25">
      <c r="A221" s="30"/>
      <c r="B221" s="31"/>
      <c r="C221" s="31"/>
      <c r="D221" s="32" t="s">
        <v>299</v>
      </c>
      <c r="E221" s="33">
        <f t="shared" ref="E221:Y221" si="109">E220+E184+E188+E189+E192+E193+E194+E195+E202+E203+E206+E210+E211+E214+E218+E219</f>
        <v>4944</v>
      </c>
      <c r="F221" s="33">
        <f t="shared" si="109"/>
        <v>2135.25</v>
      </c>
      <c r="G221" s="33">
        <f t="shared" si="109"/>
        <v>51228.23</v>
      </c>
      <c r="H221" s="33">
        <f t="shared" si="109"/>
        <v>19517.71342</v>
      </c>
      <c r="I221" s="33">
        <f t="shared" si="109"/>
        <v>12807.1</v>
      </c>
      <c r="J221" s="33">
        <f t="shared" si="109"/>
        <v>4270.5</v>
      </c>
      <c r="K221" s="33">
        <f t="shared" si="109"/>
        <v>0</v>
      </c>
      <c r="L221" s="33">
        <f t="shared" si="109"/>
        <v>374.98</v>
      </c>
      <c r="M221" s="33">
        <f t="shared" si="109"/>
        <v>17751.099999999999</v>
      </c>
      <c r="N221" s="33">
        <f t="shared" si="109"/>
        <v>6780.73</v>
      </c>
      <c r="O221" s="33">
        <f t="shared" si="109"/>
        <v>566</v>
      </c>
      <c r="P221" s="33">
        <f t="shared" si="109"/>
        <v>25</v>
      </c>
      <c r="Q221" s="33">
        <f t="shared" si="109"/>
        <v>320</v>
      </c>
      <c r="R221" s="33">
        <f t="shared" si="109"/>
        <v>17776.099999999999</v>
      </c>
      <c r="S221" s="33">
        <f t="shared" si="109"/>
        <v>7666.73</v>
      </c>
      <c r="T221" s="33">
        <f t="shared" si="109"/>
        <v>9316.08</v>
      </c>
      <c r="U221" s="33">
        <f t="shared" si="109"/>
        <v>3418.88</v>
      </c>
      <c r="V221" s="33">
        <f t="shared" si="109"/>
        <v>0</v>
      </c>
      <c r="W221" s="33">
        <f t="shared" si="109"/>
        <v>100</v>
      </c>
      <c r="X221" s="33">
        <f t="shared" si="109"/>
        <v>27092.179999999997</v>
      </c>
      <c r="Y221" s="33">
        <f t="shared" si="109"/>
        <v>11185.61</v>
      </c>
    </row>
    <row r="222" spans="1:25" ht="20.100000000000001" customHeight="1" x14ac:dyDescent="0.25">
      <c r="A222" s="14"/>
      <c r="B222" s="14"/>
      <c r="C222" s="15" t="s">
        <v>67</v>
      </c>
      <c r="D222" s="16" t="s">
        <v>300</v>
      </c>
      <c r="E222" s="5">
        <v>260</v>
      </c>
      <c r="F222" s="5">
        <v>270</v>
      </c>
      <c r="G222" s="5">
        <v>2879.9999999999995</v>
      </c>
      <c r="H222" s="5">
        <v>2978.9700000000003</v>
      </c>
      <c r="I222" s="5">
        <f>ROUND(G222/4,2)</f>
        <v>720</v>
      </c>
      <c r="J222" s="5">
        <f>ROUND(F222*2,2)</f>
        <v>540</v>
      </c>
      <c r="K222" s="5"/>
      <c r="L222" s="5"/>
      <c r="M222" s="5">
        <f>E222+I222+K222</f>
        <v>980</v>
      </c>
      <c r="N222" s="5">
        <f>F222+J222+L222</f>
        <v>810</v>
      </c>
      <c r="O222" s="16">
        <v>200</v>
      </c>
      <c r="P222" s="3"/>
      <c r="Q222" s="3"/>
      <c r="R222" s="5">
        <f t="shared" si="84"/>
        <v>980</v>
      </c>
      <c r="S222" s="5">
        <f t="shared" si="85"/>
        <v>1010</v>
      </c>
      <c r="T222" s="5">
        <v>528</v>
      </c>
      <c r="U222" s="5">
        <v>665</v>
      </c>
      <c r="V222" s="5"/>
      <c r="W222" s="5"/>
      <c r="X222" s="5">
        <f t="shared" si="101"/>
        <v>1508</v>
      </c>
      <c r="Y222" s="5">
        <f t="shared" si="101"/>
        <v>1675</v>
      </c>
    </row>
    <row r="223" spans="1:25" ht="20.100000000000001" customHeight="1" x14ac:dyDescent="0.25">
      <c r="A223" s="14"/>
      <c r="B223" s="14"/>
      <c r="C223" s="15" t="s">
        <v>67</v>
      </c>
      <c r="D223" s="16" t="s">
        <v>301</v>
      </c>
      <c r="E223" s="5">
        <v>0</v>
      </c>
      <c r="F223" s="5">
        <v>0</v>
      </c>
      <c r="G223" s="5">
        <v>0</v>
      </c>
      <c r="H223" s="5">
        <v>0</v>
      </c>
      <c r="I223" s="5">
        <f>ROUND(G223/4,2)</f>
        <v>0</v>
      </c>
      <c r="J223" s="5">
        <f>ROUND(F223*2,2)</f>
        <v>0</v>
      </c>
      <c r="K223" s="5"/>
      <c r="L223" s="5"/>
      <c r="M223" s="5">
        <f>E223+I223+K223</f>
        <v>0</v>
      </c>
      <c r="N223" s="5">
        <f>F223+J223+L223</f>
        <v>0</v>
      </c>
      <c r="O223" s="5"/>
      <c r="P223" s="3"/>
      <c r="Q223" s="3"/>
      <c r="R223" s="5">
        <f t="shared" si="84"/>
        <v>0</v>
      </c>
      <c r="S223" s="5">
        <f t="shared" si="85"/>
        <v>0</v>
      </c>
      <c r="T223" s="5">
        <v>0</v>
      </c>
      <c r="U223" s="5">
        <v>0</v>
      </c>
      <c r="V223" s="5"/>
      <c r="W223" s="5"/>
      <c r="X223" s="5">
        <f t="shared" si="101"/>
        <v>0</v>
      </c>
      <c r="Y223" s="5">
        <f t="shared" si="101"/>
        <v>0</v>
      </c>
    </row>
    <row r="224" spans="1:25" s="20" customFormat="1" ht="20.100000000000001" customHeight="1" x14ac:dyDescent="0.25">
      <c r="A224" s="17">
        <v>1</v>
      </c>
      <c r="B224" s="15" t="s">
        <v>302</v>
      </c>
      <c r="C224" s="15" t="s">
        <v>67</v>
      </c>
      <c r="D224" s="18" t="s">
        <v>300</v>
      </c>
      <c r="E224" s="28">
        <f t="shared" ref="E224:Y224" si="110">+E222+E223</f>
        <v>260</v>
      </c>
      <c r="F224" s="28">
        <f t="shared" si="110"/>
        <v>270</v>
      </c>
      <c r="G224" s="28">
        <f t="shared" si="110"/>
        <v>2879.9999999999995</v>
      </c>
      <c r="H224" s="28">
        <f t="shared" si="110"/>
        <v>2978.9700000000003</v>
      </c>
      <c r="I224" s="28">
        <f t="shared" si="110"/>
        <v>720</v>
      </c>
      <c r="J224" s="28">
        <f t="shared" si="110"/>
        <v>540</v>
      </c>
      <c r="K224" s="28">
        <f t="shared" si="110"/>
        <v>0</v>
      </c>
      <c r="L224" s="28">
        <f t="shared" si="110"/>
        <v>0</v>
      </c>
      <c r="M224" s="28">
        <f t="shared" si="110"/>
        <v>980</v>
      </c>
      <c r="N224" s="28">
        <f t="shared" si="110"/>
        <v>810</v>
      </c>
      <c r="O224" s="28">
        <f t="shared" si="110"/>
        <v>200</v>
      </c>
      <c r="P224" s="28">
        <f t="shared" si="110"/>
        <v>0</v>
      </c>
      <c r="Q224" s="28">
        <f t="shared" si="110"/>
        <v>0</v>
      </c>
      <c r="R224" s="28">
        <f t="shared" si="110"/>
        <v>980</v>
      </c>
      <c r="S224" s="28">
        <f t="shared" si="110"/>
        <v>1010</v>
      </c>
      <c r="T224" s="28">
        <f t="shared" si="110"/>
        <v>528</v>
      </c>
      <c r="U224" s="28">
        <f t="shared" si="110"/>
        <v>665</v>
      </c>
      <c r="V224" s="28">
        <f t="shared" si="110"/>
        <v>0</v>
      </c>
      <c r="W224" s="28">
        <f t="shared" si="110"/>
        <v>0</v>
      </c>
      <c r="X224" s="28">
        <f t="shared" si="110"/>
        <v>1508</v>
      </c>
      <c r="Y224" s="28">
        <f t="shared" si="110"/>
        <v>1675</v>
      </c>
    </row>
    <row r="225" spans="1:25" ht="20.100000000000001" customHeight="1" x14ac:dyDescent="0.25">
      <c r="A225" s="1">
        <v>2</v>
      </c>
      <c r="B225" s="15" t="s">
        <v>303</v>
      </c>
      <c r="C225" s="15" t="s">
        <v>21</v>
      </c>
      <c r="D225" s="16" t="s">
        <v>304</v>
      </c>
      <c r="E225" s="5">
        <v>320</v>
      </c>
      <c r="F225" s="5">
        <v>1093</v>
      </c>
      <c r="G225" s="5">
        <v>3359.0800000000004</v>
      </c>
      <c r="H225" s="5">
        <v>9648.9500000000007</v>
      </c>
      <c r="I225" s="5">
        <f t="shared" ref="I225:I231" si="111">ROUND(G225/4,2)</f>
        <v>839.77</v>
      </c>
      <c r="J225" s="5">
        <f t="shared" ref="J225:J231" si="112">ROUND(F225*2,2)</f>
        <v>2186</v>
      </c>
      <c r="K225" s="5"/>
      <c r="L225" s="5"/>
      <c r="M225" s="5">
        <f t="shared" ref="M225:N231" si="113">E225+I225+K225</f>
        <v>1159.77</v>
      </c>
      <c r="N225" s="5">
        <f t="shared" si="113"/>
        <v>3279</v>
      </c>
      <c r="O225" s="5"/>
      <c r="P225" s="3">
        <v>109.75</v>
      </c>
      <c r="Q225" s="3">
        <v>200.3</v>
      </c>
      <c r="R225" s="5">
        <f t="shared" si="84"/>
        <v>1269.52</v>
      </c>
      <c r="S225" s="5">
        <f t="shared" si="85"/>
        <v>3479.3</v>
      </c>
      <c r="T225" s="5">
        <v>624</v>
      </c>
      <c r="U225" s="5">
        <v>1770</v>
      </c>
      <c r="V225" s="5"/>
      <c r="W225" s="5"/>
      <c r="X225" s="5">
        <f t="shared" si="101"/>
        <v>1893.52</v>
      </c>
      <c r="Y225" s="5">
        <f t="shared" si="101"/>
        <v>5249.3</v>
      </c>
    </row>
    <row r="226" spans="1:25" ht="20.100000000000001" customHeight="1" x14ac:dyDescent="0.25">
      <c r="A226" s="1">
        <v>3</v>
      </c>
      <c r="B226" s="15" t="s">
        <v>305</v>
      </c>
      <c r="C226" s="15" t="s">
        <v>25</v>
      </c>
      <c r="D226" s="16" t="s">
        <v>306</v>
      </c>
      <c r="E226" s="5">
        <v>332</v>
      </c>
      <c r="F226" s="5">
        <v>48</v>
      </c>
      <c r="G226" s="5">
        <v>3310.8900000000003</v>
      </c>
      <c r="H226" s="5">
        <v>325.56</v>
      </c>
      <c r="I226" s="5">
        <f t="shared" si="111"/>
        <v>827.72</v>
      </c>
      <c r="J226" s="5">
        <f t="shared" si="112"/>
        <v>96</v>
      </c>
      <c r="K226" s="5"/>
      <c r="L226" s="5"/>
      <c r="M226" s="5">
        <f t="shared" si="113"/>
        <v>1159.72</v>
      </c>
      <c r="N226" s="5">
        <f t="shared" si="113"/>
        <v>144</v>
      </c>
      <c r="O226" s="16">
        <v>34</v>
      </c>
      <c r="P226" s="3"/>
      <c r="Q226" s="3"/>
      <c r="R226" s="5">
        <f t="shared" si="84"/>
        <v>1159.72</v>
      </c>
      <c r="S226" s="5">
        <f t="shared" si="85"/>
        <v>178</v>
      </c>
      <c r="T226" s="5">
        <v>553</v>
      </c>
      <c r="U226" s="5">
        <v>345.5</v>
      </c>
      <c r="V226" s="5"/>
      <c r="W226" s="5"/>
      <c r="X226" s="5">
        <f t="shared" si="101"/>
        <v>1712.72</v>
      </c>
      <c r="Y226" s="5">
        <f t="shared" si="101"/>
        <v>523.5</v>
      </c>
    </row>
    <row r="227" spans="1:25" ht="20.100000000000001" customHeight="1" x14ac:dyDescent="0.25">
      <c r="A227" s="1">
        <v>4</v>
      </c>
      <c r="B227" s="15" t="s">
        <v>307</v>
      </c>
      <c r="C227" s="15" t="s">
        <v>17</v>
      </c>
      <c r="D227" s="16" t="s">
        <v>308</v>
      </c>
      <c r="E227" s="5">
        <v>350</v>
      </c>
      <c r="F227" s="5">
        <v>400</v>
      </c>
      <c r="G227" s="5">
        <v>3710</v>
      </c>
      <c r="H227" s="5">
        <v>4148</v>
      </c>
      <c r="I227" s="5">
        <f t="shared" si="111"/>
        <v>927.5</v>
      </c>
      <c r="J227" s="5">
        <f t="shared" si="112"/>
        <v>800</v>
      </c>
      <c r="K227" s="5"/>
      <c r="L227" s="5"/>
      <c r="M227" s="5">
        <f t="shared" si="113"/>
        <v>1277.5</v>
      </c>
      <c r="N227" s="5">
        <f t="shared" si="113"/>
        <v>1200</v>
      </c>
      <c r="O227" s="16">
        <v>350</v>
      </c>
      <c r="P227" s="3">
        <v>50</v>
      </c>
      <c r="Q227" s="3"/>
      <c r="R227" s="5">
        <f t="shared" si="84"/>
        <v>1327.5</v>
      </c>
      <c r="S227" s="5">
        <f t="shared" si="85"/>
        <v>1550</v>
      </c>
      <c r="T227" s="5">
        <v>640</v>
      </c>
      <c r="U227" s="5">
        <v>748.71</v>
      </c>
      <c r="V227" s="5"/>
      <c r="W227" s="5"/>
      <c r="X227" s="5">
        <f t="shared" si="101"/>
        <v>1967.5</v>
      </c>
      <c r="Y227" s="5">
        <f t="shared" si="101"/>
        <v>2298.71</v>
      </c>
    </row>
    <row r="228" spans="1:25" ht="20.100000000000001" customHeight="1" x14ac:dyDescent="0.25">
      <c r="A228" s="1">
        <v>5</v>
      </c>
      <c r="B228" s="15" t="s">
        <v>309</v>
      </c>
      <c r="C228" s="15" t="s">
        <v>140</v>
      </c>
      <c r="D228" s="16" t="s">
        <v>310</v>
      </c>
      <c r="E228" s="5">
        <v>350</v>
      </c>
      <c r="F228" s="5">
        <v>38</v>
      </c>
      <c r="G228" s="5">
        <v>3906.09</v>
      </c>
      <c r="H228" s="5">
        <v>403</v>
      </c>
      <c r="I228" s="5">
        <f t="shared" si="111"/>
        <v>976.52</v>
      </c>
      <c r="J228" s="5">
        <f t="shared" si="112"/>
        <v>76</v>
      </c>
      <c r="K228" s="5"/>
      <c r="L228" s="5">
        <v>60</v>
      </c>
      <c r="M228" s="5">
        <f t="shared" si="113"/>
        <v>1326.52</v>
      </c>
      <c r="N228" s="5">
        <f t="shared" si="113"/>
        <v>174</v>
      </c>
      <c r="O228" s="16">
        <v>15</v>
      </c>
      <c r="P228" s="3"/>
      <c r="Q228" s="3"/>
      <c r="R228" s="5">
        <f t="shared" si="84"/>
        <v>1326.52</v>
      </c>
      <c r="S228" s="5">
        <f t="shared" si="85"/>
        <v>189</v>
      </c>
      <c r="T228" s="5">
        <v>670</v>
      </c>
      <c r="U228" s="5">
        <v>40</v>
      </c>
      <c r="V228" s="5"/>
      <c r="W228" s="5"/>
      <c r="X228" s="5">
        <f t="shared" si="101"/>
        <v>1996.52</v>
      </c>
      <c r="Y228" s="5">
        <f t="shared" si="101"/>
        <v>229</v>
      </c>
    </row>
    <row r="229" spans="1:25" ht="20.100000000000001" customHeight="1" x14ac:dyDescent="0.25">
      <c r="A229" s="14"/>
      <c r="B229" s="14"/>
      <c r="C229" s="15" t="s">
        <v>140</v>
      </c>
      <c r="D229" s="16" t="s">
        <v>311</v>
      </c>
      <c r="E229" s="5">
        <v>750</v>
      </c>
      <c r="F229" s="5">
        <v>850</v>
      </c>
      <c r="G229" s="5">
        <v>7949.9999999999991</v>
      </c>
      <c r="H229" s="5">
        <v>9450</v>
      </c>
      <c r="I229" s="5">
        <f t="shared" si="111"/>
        <v>1987.5</v>
      </c>
      <c r="J229" s="5">
        <f t="shared" si="112"/>
        <v>1700</v>
      </c>
      <c r="K229" s="5"/>
      <c r="L229" s="5"/>
      <c r="M229" s="5">
        <f t="shared" si="113"/>
        <v>2737.5</v>
      </c>
      <c r="N229" s="5">
        <f t="shared" si="113"/>
        <v>2550</v>
      </c>
      <c r="O229" s="16">
        <v>1000</v>
      </c>
      <c r="P229" s="3"/>
      <c r="Q229" s="3"/>
      <c r="R229" s="5">
        <f t="shared" si="84"/>
        <v>2737.5</v>
      </c>
      <c r="S229" s="5">
        <f t="shared" si="85"/>
        <v>3550</v>
      </c>
      <c r="T229" s="5">
        <v>1480</v>
      </c>
      <c r="U229" s="5">
        <v>1860</v>
      </c>
      <c r="V229" s="5"/>
      <c r="W229" s="5"/>
      <c r="X229" s="5">
        <f t="shared" si="101"/>
        <v>4217.5</v>
      </c>
      <c r="Y229" s="5">
        <f t="shared" si="101"/>
        <v>5410</v>
      </c>
    </row>
    <row r="230" spans="1:25" ht="20.100000000000001" customHeight="1" x14ac:dyDescent="0.25">
      <c r="A230" s="14"/>
      <c r="B230" s="14"/>
      <c r="C230" s="15" t="s">
        <v>140</v>
      </c>
      <c r="D230" s="16" t="s">
        <v>312</v>
      </c>
      <c r="E230" s="5">
        <v>0</v>
      </c>
      <c r="F230" s="5">
        <v>0</v>
      </c>
      <c r="G230" s="5">
        <v>0</v>
      </c>
      <c r="H230" s="5">
        <v>0</v>
      </c>
      <c r="I230" s="5">
        <f t="shared" si="111"/>
        <v>0</v>
      </c>
      <c r="J230" s="5">
        <f t="shared" si="112"/>
        <v>0</v>
      </c>
      <c r="K230" s="5"/>
      <c r="L230" s="5"/>
      <c r="M230" s="5">
        <f t="shared" si="113"/>
        <v>0</v>
      </c>
      <c r="N230" s="5">
        <f t="shared" si="113"/>
        <v>0</v>
      </c>
      <c r="O230" s="5"/>
      <c r="P230" s="3"/>
      <c r="Q230" s="3"/>
      <c r="R230" s="5">
        <f t="shared" si="84"/>
        <v>0</v>
      </c>
      <c r="S230" s="5">
        <f t="shared" si="85"/>
        <v>0</v>
      </c>
      <c r="T230" s="5">
        <v>0</v>
      </c>
      <c r="U230" s="5">
        <v>0</v>
      </c>
      <c r="V230" s="5"/>
      <c r="W230" s="5"/>
      <c r="X230" s="5">
        <f t="shared" si="101"/>
        <v>0</v>
      </c>
      <c r="Y230" s="5">
        <f t="shared" si="101"/>
        <v>0</v>
      </c>
    </row>
    <row r="231" spans="1:25" ht="20.100000000000001" customHeight="1" x14ac:dyDescent="0.25">
      <c r="A231" s="14"/>
      <c r="B231" s="14"/>
      <c r="C231" s="15"/>
      <c r="D231" s="16" t="s">
        <v>313</v>
      </c>
      <c r="E231" s="5">
        <v>0</v>
      </c>
      <c r="F231" s="5">
        <v>0</v>
      </c>
      <c r="G231" s="5">
        <v>0</v>
      </c>
      <c r="H231" s="5">
        <v>0</v>
      </c>
      <c r="I231" s="5">
        <f t="shared" si="111"/>
        <v>0</v>
      </c>
      <c r="J231" s="5">
        <f t="shared" si="112"/>
        <v>0</v>
      </c>
      <c r="K231" s="5"/>
      <c r="L231" s="5"/>
      <c r="M231" s="5">
        <f t="shared" si="113"/>
        <v>0</v>
      </c>
      <c r="N231" s="5">
        <f t="shared" si="113"/>
        <v>0</v>
      </c>
      <c r="O231" s="5"/>
      <c r="P231" s="3"/>
      <c r="Q231" s="3"/>
      <c r="R231" s="5">
        <f t="shared" si="84"/>
        <v>0</v>
      </c>
      <c r="S231" s="5">
        <f t="shared" si="85"/>
        <v>0</v>
      </c>
      <c r="T231" s="5">
        <v>0</v>
      </c>
      <c r="U231" s="5">
        <v>0</v>
      </c>
      <c r="V231" s="5"/>
      <c r="W231" s="5"/>
      <c r="X231" s="5">
        <f t="shared" si="101"/>
        <v>0</v>
      </c>
      <c r="Y231" s="5">
        <f t="shared" si="101"/>
        <v>0</v>
      </c>
    </row>
    <row r="232" spans="1:25" s="20" customFormat="1" ht="20.100000000000001" customHeight="1" x14ac:dyDescent="0.25">
      <c r="A232" s="17">
        <v>6</v>
      </c>
      <c r="B232" s="15" t="s">
        <v>314</v>
      </c>
      <c r="C232" s="15" t="s">
        <v>140</v>
      </c>
      <c r="D232" s="18" t="s">
        <v>311</v>
      </c>
      <c r="E232" s="28">
        <f t="shared" ref="E232:Y232" si="114">+E229+E230+E231</f>
        <v>750</v>
      </c>
      <c r="F232" s="28">
        <f t="shared" si="114"/>
        <v>850</v>
      </c>
      <c r="G232" s="28">
        <f t="shared" si="114"/>
        <v>7949.9999999999991</v>
      </c>
      <c r="H232" s="28">
        <f t="shared" si="114"/>
        <v>9450</v>
      </c>
      <c r="I232" s="28">
        <f t="shared" si="114"/>
        <v>1987.5</v>
      </c>
      <c r="J232" s="28">
        <f t="shared" si="114"/>
        <v>1700</v>
      </c>
      <c r="K232" s="28">
        <f t="shared" si="114"/>
        <v>0</v>
      </c>
      <c r="L232" s="28">
        <f t="shared" si="114"/>
        <v>0</v>
      </c>
      <c r="M232" s="28">
        <f t="shared" si="114"/>
        <v>2737.5</v>
      </c>
      <c r="N232" s="28">
        <f t="shared" si="114"/>
        <v>2550</v>
      </c>
      <c r="O232" s="28">
        <f t="shared" si="114"/>
        <v>1000</v>
      </c>
      <c r="P232" s="28">
        <f t="shared" si="114"/>
        <v>0</v>
      </c>
      <c r="Q232" s="28">
        <f t="shared" si="114"/>
        <v>0</v>
      </c>
      <c r="R232" s="28">
        <f t="shared" si="114"/>
        <v>2737.5</v>
      </c>
      <c r="S232" s="28">
        <f t="shared" si="114"/>
        <v>3550</v>
      </c>
      <c r="T232" s="28">
        <f t="shared" si="114"/>
        <v>1480</v>
      </c>
      <c r="U232" s="28">
        <f t="shared" si="114"/>
        <v>1860</v>
      </c>
      <c r="V232" s="28">
        <f t="shared" si="114"/>
        <v>0</v>
      </c>
      <c r="W232" s="28">
        <f t="shared" si="114"/>
        <v>0</v>
      </c>
      <c r="X232" s="28">
        <f t="shared" si="114"/>
        <v>4217.5</v>
      </c>
      <c r="Y232" s="28">
        <f t="shared" si="114"/>
        <v>5410</v>
      </c>
    </row>
    <row r="233" spans="1:25" ht="20.100000000000001" customHeight="1" x14ac:dyDescent="0.25">
      <c r="A233" s="14"/>
      <c r="B233" s="14"/>
      <c r="C233" s="15" t="s">
        <v>47</v>
      </c>
      <c r="D233" s="16" t="s">
        <v>315</v>
      </c>
      <c r="E233" s="5">
        <v>172</v>
      </c>
      <c r="F233" s="5">
        <v>16</v>
      </c>
      <c r="G233" s="5">
        <v>1852.59</v>
      </c>
      <c r="H233" s="5">
        <v>256</v>
      </c>
      <c r="I233" s="5">
        <f>ROUND(G233/4,2)</f>
        <v>463.15</v>
      </c>
      <c r="J233" s="5">
        <f>ROUND(F233*2,2)</f>
        <v>32</v>
      </c>
      <c r="K233" s="5"/>
      <c r="L233" s="5"/>
      <c r="M233" s="5">
        <f t="shared" ref="M233:N235" si="115">E233+I233+K233</f>
        <v>635.15</v>
      </c>
      <c r="N233" s="5">
        <f t="shared" si="115"/>
        <v>48</v>
      </c>
      <c r="O233" s="16">
        <v>125</v>
      </c>
      <c r="P233" s="3"/>
      <c r="Q233" s="3"/>
      <c r="R233" s="5">
        <f t="shared" si="84"/>
        <v>635.15</v>
      </c>
      <c r="S233" s="5">
        <f t="shared" si="85"/>
        <v>173</v>
      </c>
      <c r="T233" s="5">
        <v>320</v>
      </c>
      <c r="U233" s="5">
        <v>10</v>
      </c>
      <c r="V233" s="5"/>
      <c r="W233" s="5"/>
      <c r="X233" s="5">
        <f t="shared" si="101"/>
        <v>955.15</v>
      </c>
      <c r="Y233" s="5">
        <f t="shared" si="101"/>
        <v>183</v>
      </c>
    </row>
    <row r="234" spans="1:25" ht="20.100000000000001" customHeight="1" x14ac:dyDescent="0.25">
      <c r="A234" s="14"/>
      <c r="B234" s="14"/>
      <c r="C234" s="15" t="s">
        <v>47</v>
      </c>
      <c r="D234" s="16" t="s">
        <v>316</v>
      </c>
      <c r="E234" s="5">
        <v>0</v>
      </c>
      <c r="F234" s="5">
        <v>0</v>
      </c>
      <c r="G234" s="5">
        <v>0</v>
      </c>
      <c r="H234" s="5">
        <v>0</v>
      </c>
      <c r="I234" s="5">
        <f>ROUND(G234/4,2)</f>
        <v>0</v>
      </c>
      <c r="J234" s="5">
        <f>ROUND(F234*2,2)</f>
        <v>0</v>
      </c>
      <c r="K234" s="5"/>
      <c r="L234" s="5"/>
      <c r="M234" s="5">
        <f t="shared" si="115"/>
        <v>0</v>
      </c>
      <c r="N234" s="5">
        <f t="shared" si="115"/>
        <v>0</v>
      </c>
      <c r="O234" s="5"/>
      <c r="P234" s="3"/>
      <c r="Q234" s="3"/>
      <c r="R234" s="5">
        <f t="shared" si="84"/>
        <v>0</v>
      </c>
      <c r="S234" s="5">
        <f t="shared" si="85"/>
        <v>0</v>
      </c>
      <c r="T234" s="5">
        <v>0</v>
      </c>
      <c r="U234" s="5">
        <v>0</v>
      </c>
      <c r="V234" s="5"/>
      <c r="W234" s="5"/>
      <c r="X234" s="5">
        <f t="shared" si="101"/>
        <v>0</v>
      </c>
      <c r="Y234" s="5">
        <f t="shared" si="101"/>
        <v>0</v>
      </c>
    </row>
    <row r="235" spans="1:25" ht="20.100000000000001" customHeight="1" x14ac:dyDescent="0.25">
      <c r="A235" s="14"/>
      <c r="B235" s="14"/>
      <c r="C235" s="15"/>
      <c r="D235" s="16" t="s">
        <v>317</v>
      </c>
      <c r="E235" s="5">
        <v>0</v>
      </c>
      <c r="F235" s="5">
        <v>0</v>
      </c>
      <c r="G235" s="5">
        <v>0</v>
      </c>
      <c r="H235" s="5">
        <v>0</v>
      </c>
      <c r="I235" s="5">
        <f>ROUND(G235/4,2)</f>
        <v>0</v>
      </c>
      <c r="J235" s="5">
        <f>ROUND(F235*2,2)</f>
        <v>0</v>
      </c>
      <c r="K235" s="5"/>
      <c r="L235" s="5"/>
      <c r="M235" s="5">
        <f t="shared" si="115"/>
        <v>0</v>
      </c>
      <c r="N235" s="5">
        <f t="shared" si="115"/>
        <v>0</v>
      </c>
      <c r="O235" s="5"/>
      <c r="P235" s="3"/>
      <c r="Q235" s="3"/>
      <c r="R235" s="5">
        <f t="shared" si="84"/>
        <v>0</v>
      </c>
      <c r="S235" s="5">
        <f t="shared" si="85"/>
        <v>0</v>
      </c>
      <c r="T235" s="5">
        <v>0</v>
      </c>
      <c r="U235" s="5">
        <v>0</v>
      </c>
      <c r="V235" s="5"/>
      <c r="W235" s="5"/>
      <c r="X235" s="5">
        <f t="shared" si="101"/>
        <v>0</v>
      </c>
      <c r="Y235" s="5">
        <f t="shared" si="101"/>
        <v>0</v>
      </c>
    </row>
    <row r="236" spans="1:25" s="20" customFormat="1" ht="20.100000000000001" customHeight="1" x14ac:dyDescent="0.25">
      <c r="A236" s="17">
        <v>7</v>
      </c>
      <c r="B236" s="15" t="s">
        <v>318</v>
      </c>
      <c r="C236" s="15" t="s">
        <v>47</v>
      </c>
      <c r="D236" s="18" t="s">
        <v>315</v>
      </c>
      <c r="E236" s="28">
        <f t="shared" ref="E236:Y236" si="116">+E233+E234+E235</f>
        <v>172</v>
      </c>
      <c r="F236" s="28">
        <f t="shared" si="116"/>
        <v>16</v>
      </c>
      <c r="G236" s="28">
        <f t="shared" si="116"/>
        <v>1852.59</v>
      </c>
      <c r="H236" s="28">
        <f t="shared" si="116"/>
        <v>256</v>
      </c>
      <c r="I236" s="28">
        <f t="shared" si="116"/>
        <v>463.15</v>
      </c>
      <c r="J236" s="28">
        <f t="shared" si="116"/>
        <v>32</v>
      </c>
      <c r="K236" s="28">
        <f t="shared" si="116"/>
        <v>0</v>
      </c>
      <c r="L236" s="28">
        <f t="shared" si="116"/>
        <v>0</v>
      </c>
      <c r="M236" s="28">
        <f t="shared" si="116"/>
        <v>635.15</v>
      </c>
      <c r="N236" s="28">
        <f t="shared" si="116"/>
        <v>48</v>
      </c>
      <c r="O236" s="28">
        <f t="shared" si="116"/>
        <v>125</v>
      </c>
      <c r="P236" s="28">
        <f t="shared" si="116"/>
        <v>0</v>
      </c>
      <c r="Q236" s="28">
        <f t="shared" si="116"/>
        <v>0</v>
      </c>
      <c r="R236" s="28">
        <f t="shared" si="116"/>
        <v>635.15</v>
      </c>
      <c r="S236" s="28">
        <f t="shared" si="116"/>
        <v>173</v>
      </c>
      <c r="T236" s="28">
        <f t="shared" si="116"/>
        <v>320</v>
      </c>
      <c r="U236" s="28">
        <f t="shared" si="116"/>
        <v>10</v>
      </c>
      <c r="V236" s="28">
        <f t="shared" si="116"/>
        <v>0</v>
      </c>
      <c r="W236" s="28">
        <f t="shared" si="116"/>
        <v>0</v>
      </c>
      <c r="X236" s="28">
        <f t="shared" si="116"/>
        <v>955.15</v>
      </c>
      <c r="Y236" s="28">
        <f t="shared" si="116"/>
        <v>183</v>
      </c>
    </row>
    <row r="237" spans="1:25" ht="20.100000000000001" customHeight="1" x14ac:dyDescent="0.25">
      <c r="A237" s="1">
        <v>8</v>
      </c>
      <c r="B237" s="15" t="s">
        <v>319</v>
      </c>
      <c r="C237" s="15" t="s">
        <v>247</v>
      </c>
      <c r="D237" s="16" t="s">
        <v>320</v>
      </c>
      <c r="E237" s="5">
        <v>90</v>
      </c>
      <c r="F237" s="5">
        <v>2</v>
      </c>
      <c r="G237" s="5">
        <v>864.2600000000001</v>
      </c>
      <c r="H237" s="5">
        <v>123.2</v>
      </c>
      <c r="I237" s="5">
        <f>ROUND(G237/4,2)</f>
        <v>216.07</v>
      </c>
      <c r="J237" s="5">
        <f>ROUND(F237*2,2)</f>
        <v>4</v>
      </c>
      <c r="K237" s="5"/>
      <c r="L237" s="5"/>
      <c r="M237" s="5">
        <f>E237+I237+K237</f>
        <v>306.07</v>
      </c>
      <c r="N237" s="5">
        <f>F237+J237+L237</f>
        <v>6</v>
      </c>
      <c r="O237" s="5"/>
      <c r="P237" s="3"/>
      <c r="Q237" s="3"/>
      <c r="R237" s="5">
        <f t="shared" ref="R237:R288" si="117">M237+P237</f>
        <v>306.07</v>
      </c>
      <c r="S237" s="5">
        <f t="shared" ref="S237:S288" si="118">N237+O237+Q237</f>
        <v>6</v>
      </c>
      <c r="T237" s="5">
        <v>164</v>
      </c>
      <c r="U237" s="5">
        <v>0</v>
      </c>
      <c r="V237" s="5"/>
      <c r="W237" s="5"/>
      <c r="X237" s="5">
        <f t="shared" si="101"/>
        <v>470.07</v>
      </c>
      <c r="Y237" s="5">
        <f t="shared" si="101"/>
        <v>6</v>
      </c>
    </row>
    <row r="238" spans="1:25" s="36" customFormat="1" ht="20.100000000000001" customHeight="1" x14ac:dyDescent="0.25">
      <c r="A238" s="30"/>
      <c r="B238" s="31"/>
      <c r="C238" s="31"/>
      <c r="D238" s="42" t="s">
        <v>321</v>
      </c>
      <c r="E238" s="33">
        <f t="shared" ref="E238:Y238" si="119">+E224+E225+E226+E227+E228+E232+E236+E237</f>
        <v>2624</v>
      </c>
      <c r="F238" s="33">
        <f t="shared" si="119"/>
        <v>2717</v>
      </c>
      <c r="G238" s="33">
        <f t="shared" si="119"/>
        <v>27832.91</v>
      </c>
      <c r="H238" s="33">
        <f t="shared" si="119"/>
        <v>27333.680000000004</v>
      </c>
      <c r="I238" s="33">
        <f t="shared" si="119"/>
        <v>6958.23</v>
      </c>
      <c r="J238" s="33">
        <f t="shared" si="119"/>
        <v>5434</v>
      </c>
      <c r="K238" s="33">
        <f t="shared" si="119"/>
        <v>0</v>
      </c>
      <c r="L238" s="33">
        <f t="shared" si="119"/>
        <v>60</v>
      </c>
      <c r="M238" s="33">
        <f t="shared" si="119"/>
        <v>9582.23</v>
      </c>
      <c r="N238" s="33">
        <f t="shared" si="119"/>
        <v>8211</v>
      </c>
      <c r="O238" s="33">
        <f t="shared" si="119"/>
        <v>1724</v>
      </c>
      <c r="P238" s="33">
        <f t="shared" si="119"/>
        <v>159.75</v>
      </c>
      <c r="Q238" s="33">
        <f t="shared" si="119"/>
        <v>200.3</v>
      </c>
      <c r="R238" s="33">
        <f t="shared" si="119"/>
        <v>9741.98</v>
      </c>
      <c r="S238" s="33">
        <f t="shared" si="119"/>
        <v>10135.299999999999</v>
      </c>
      <c r="T238" s="33">
        <f t="shared" si="119"/>
        <v>4979</v>
      </c>
      <c r="U238" s="33">
        <f t="shared" si="119"/>
        <v>5439.21</v>
      </c>
      <c r="V238" s="33">
        <f t="shared" si="119"/>
        <v>0</v>
      </c>
      <c r="W238" s="33">
        <f t="shared" si="119"/>
        <v>0</v>
      </c>
      <c r="X238" s="33">
        <f t="shared" si="119"/>
        <v>14720.98</v>
      </c>
      <c r="Y238" s="33">
        <f t="shared" si="119"/>
        <v>15574.51</v>
      </c>
    </row>
    <row r="239" spans="1:25" ht="20.100000000000001" customHeight="1" x14ac:dyDescent="0.25">
      <c r="A239" s="14"/>
      <c r="B239" s="14"/>
      <c r="C239" s="15" t="s">
        <v>94</v>
      </c>
      <c r="D239" s="16" t="s">
        <v>322</v>
      </c>
      <c r="E239" s="5">
        <v>320</v>
      </c>
      <c r="F239" s="5">
        <v>400</v>
      </c>
      <c r="G239" s="5">
        <v>3267.92</v>
      </c>
      <c r="H239" s="5">
        <v>3327</v>
      </c>
      <c r="I239" s="5">
        <f t="shared" ref="I239:I245" si="120">ROUND(G239/4,2)</f>
        <v>816.98</v>
      </c>
      <c r="J239" s="5">
        <f t="shared" ref="J239:J245" si="121">ROUND(F239*2,2)</f>
        <v>800</v>
      </c>
      <c r="K239" s="5"/>
      <c r="L239" s="5"/>
      <c r="M239" s="5">
        <f t="shared" ref="M239:N245" si="122">E239+I239+K239</f>
        <v>1136.98</v>
      </c>
      <c r="N239" s="5">
        <f t="shared" si="122"/>
        <v>1200</v>
      </c>
      <c r="O239" s="5"/>
      <c r="P239" s="3"/>
      <c r="Q239" s="3"/>
      <c r="R239" s="5">
        <f t="shared" si="117"/>
        <v>1136.98</v>
      </c>
      <c r="S239" s="5">
        <f t="shared" si="118"/>
        <v>1200</v>
      </c>
      <c r="T239" s="5">
        <v>556</v>
      </c>
      <c r="U239" s="5">
        <v>617</v>
      </c>
      <c r="V239" s="5"/>
      <c r="W239" s="5"/>
      <c r="X239" s="5">
        <f t="shared" si="101"/>
        <v>1692.98</v>
      </c>
      <c r="Y239" s="5">
        <f t="shared" si="101"/>
        <v>1817</v>
      </c>
    </row>
    <row r="240" spans="1:25" ht="20.100000000000001" customHeight="1" x14ac:dyDescent="0.25">
      <c r="A240" s="14"/>
      <c r="B240" s="14"/>
      <c r="C240" s="15" t="s">
        <v>94</v>
      </c>
      <c r="D240" s="16" t="s">
        <v>323</v>
      </c>
      <c r="E240" s="5">
        <v>130</v>
      </c>
      <c r="F240" s="5">
        <v>0</v>
      </c>
      <c r="G240" s="5">
        <v>1374.28</v>
      </c>
      <c r="H240" s="5">
        <v>0</v>
      </c>
      <c r="I240" s="5">
        <f t="shared" si="120"/>
        <v>343.57</v>
      </c>
      <c r="J240" s="5">
        <f t="shared" si="121"/>
        <v>0</v>
      </c>
      <c r="K240" s="5"/>
      <c r="L240" s="5"/>
      <c r="M240" s="5">
        <f t="shared" si="122"/>
        <v>473.57</v>
      </c>
      <c r="N240" s="5">
        <f t="shared" si="122"/>
        <v>0</v>
      </c>
      <c r="O240" s="5"/>
      <c r="P240" s="3"/>
      <c r="Q240" s="3"/>
      <c r="R240" s="5">
        <f t="shared" si="117"/>
        <v>473.57</v>
      </c>
      <c r="S240" s="5">
        <f t="shared" si="118"/>
        <v>0</v>
      </c>
      <c r="T240" s="5">
        <v>264</v>
      </c>
      <c r="U240" s="5">
        <v>0</v>
      </c>
      <c r="V240" s="5"/>
      <c r="W240" s="5"/>
      <c r="X240" s="5">
        <f t="shared" si="101"/>
        <v>737.56999999999994</v>
      </c>
      <c r="Y240" s="5">
        <f t="shared" si="101"/>
        <v>0</v>
      </c>
    </row>
    <row r="241" spans="1:25" ht="20.100000000000001" customHeight="1" x14ac:dyDescent="0.25">
      <c r="A241" s="14"/>
      <c r="B241" s="14"/>
      <c r="C241" s="15" t="s">
        <v>94</v>
      </c>
      <c r="D241" s="16" t="s">
        <v>324</v>
      </c>
      <c r="E241" s="5">
        <v>40</v>
      </c>
      <c r="F241" s="5">
        <v>0</v>
      </c>
      <c r="G241" s="5">
        <v>411.2</v>
      </c>
      <c r="H241" s="5">
        <v>0</v>
      </c>
      <c r="I241" s="5">
        <f t="shared" si="120"/>
        <v>102.8</v>
      </c>
      <c r="J241" s="5">
        <f t="shared" si="121"/>
        <v>0</v>
      </c>
      <c r="K241" s="5"/>
      <c r="L241" s="5"/>
      <c r="M241" s="5">
        <f t="shared" si="122"/>
        <v>142.80000000000001</v>
      </c>
      <c r="N241" s="5">
        <f t="shared" si="122"/>
        <v>0</v>
      </c>
      <c r="O241" s="5"/>
      <c r="P241" s="3"/>
      <c r="Q241" s="3"/>
      <c r="R241" s="5">
        <f t="shared" si="117"/>
        <v>142.80000000000001</v>
      </c>
      <c r="S241" s="5">
        <f t="shared" si="118"/>
        <v>0</v>
      </c>
      <c r="T241" s="5">
        <v>80</v>
      </c>
      <c r="U241" s="5">
        <v>0</v>
      </c>
      <c r="V241" s="5"/>
      <c r="W241" s="5"/>
      <c r="X241" s="5">
        <f t="shared" si="101"/>
        <v>222.8</v>
      </c>
      <c r="Y241" s="5">
        <f t="shared" si="101"/>
        <v>0</v>
      </c>
    </row>
    <row r="242" spans="1:25" ht="20.100000000000001" customHeight="1" x14ac:dyDescent="0.25">
      <c r="A242" s="14"/>
      <c r="B242" s="14"/>
      <c r="C242" s="15" t="s">
        <v>94</v>
      </c>
      <c r="D242" s="16" t="s">
        <v>325</v>
      </c>
      <c r="E242" s="5">
        <v>115</v>
      </c>
      <c r="F242" s="5">
        <v>0</v>
      </c>
      <c r="G242" s="5">
        <v>1177.1000000000001</v>
      </c>
      <c r="H242" s="5">
        <v>0</v>
      </c>
      <c r="I242" s="5">
        <f t="shared" si="120"/>
        <v>294.27999999999997</v>
      </c>
      <c r="J242" s="5">
        <f t="shared" si="121"/>
        <v>0</v>
      </c>
      <c r="K242" s="5"/>
      <c r="L242" s="5"/>
      <c r="M242" s="5">
        <f t="shared" si="122"/>
        <v>409.28</v>
      </c>
      <c r="N242" s="5">
        <f t="shared" si="122"/>
        <v>0</v>
      </c>
      <c r="O242" s="5"/>
      <c r="P242" s="3"/>
      <c r="Q242" s="3"/>
      <c r="R242" s="5">
        <f t="shared" si="117"/>
        <v>409.28</v>
      </c>
      <c r="S242" s="5">
        <f t="shared" si="118"/>
        <v>0</v>
      </c>
      <c r="T242" s="5">
        <v>230</v>
      </c>
      <c r="U242" s="5">
        <v>0</v>
      </c>
      <c r="V242" s="5"/>
      <c r="W242" s="5"/>
      <c r="X242" s="5">
        <f t="shared" si="101"/>
        <v>639.28</v>
      </c>
      <c r="Y242" s="5">
        <f t="shared" si="101"/>
        <v>0</v>
      </c>
    </row>
    <row r="243" spans="1:25" ht="20.100000000000001" customHeight="1" x14ac:dyDescent="0.25">
      <c r="A243" s="14"/>
      <c r="B243" s="14"/>
      <c r="C243" s="15" t="s">
        <v>94</v>
      </c>
      <c r="D243" s="16" t="s">
        <v>326</v>
      </c>
      <c r="E243" s="5">
        <v>40</v>
      </c>
      <c r="F243" s="5">
        <v>0</v>
      </c>
      <c r="G243" s="5">
        <v>368</v>
      </c>
      <c r="H243" s="5">
        <v>0</v>
      </c>
      <c r="I243" s="5">
        <f t="shared" si="120"/>
        <v>92</v>
      </c>
      <c r="J243" s="5">
        <f t="shared" si="121"/>
        <v>0</v>
      </c>
      <c r="K243" s="5"/>
      <c r="L243" s="5"/>
      <c r="M243" s="5">
        <f t="shared" si="122"/>
        <v>132</v>
      </c>
      <c r="N243" s="5">
        <f t="shared" si="122"/>
        <v>0</v>
      </c>
      <c r="O243" s="5"/>
      <c r="P243" s="3"/>
      <c r="Q243" s="3"/>
      <c r="R243" s="5">
        <f t="shared" si="117"/>
        <v>132</v>
      </c>
      <c r="S243" s="5">
        <f t="shared" si="118"/>
        <v>0</v>
      </c>
      <c r="T243" s="5">
        <v>66</v>
      </c>
      <c r="U243" s="5">
        <v>0</v>
      </c>
      <c r="V243" s="5"/>
      <c r="W243" s="5"/>
      <c r="X243" s="5">
        <f t="shared" si="101"/>
        <v>198</v>
      </c>
      <c r="Y243" s="5">
        <f t="shared" si="101"/>
        <v>0</v>
      </c>
    </row>
    <row r="244" spans="1:25" ht="20.100000000000001" customHeight="1" x14ac:dyDescent="0.25">
      <c r="A244" s="14"/>
      <c r="B244" s="14"/>
      <c r="C244" s="15" t="s">
        <v>94</v>
      </c>
      <c r="D244" s="16" t="s">
        <v>327</v>
      </c>
      <c r="E244" s="5">
        <v>0</v>
      </c>
      <c r="F244" s="5">
        <v>0</v>
      </c>
      <c r="G244" s="5">
        <v>0</v>
      </c>
      <c r="H244" s="5">
        <v>0</v>
      </c>
      <c r="I244" s="5">
        <f t="shared" si="120"/>
        <v>0</v>
      </c>
      <c r="J244" s="5">
        <f t="shared" si="121"/>
        <v>0</v>
      </c>
      <c r="K244" s="5"/>
      <c r="L244" s="5"/>
      <c r="M244" s="5">
        <f t="shared" si="122"/>
        <v>0</v>
      </c>
      <c r="N244" s="5">
        <f t="shared" si="122"/>
        <v>0</v>
      </c>
      <c r="O244" s="5"/>
      <c r="P244" s="3"/>
      <c r="Q244" s="3"/>
      <c r="R244" s="5">
        <f t="shared" si="117"/>
        <v>0</v>
      </c>
      <c r="S244" s="5">
        <f t="shared" si="118"/>
        <v>0</v>
      </c>
      <c r="T244" s="5">
        <v>0</v>
      </c>
      <c r="U244" s="5">
        <v>0</v>
      </c>
      <c r="V244" s="5"/>
      <c r="W244" s="5"/>
      <c r="X244" s="5">
        <f t="shared" si="101"/>
        <v>0</v>
      </c>
      <c r="Y244" s="5">
        <f t="shared" si="101"/>
        <v>0</v>
      </c>
    </row>
    <row r="245" spans="1:25" ht="20.100000000000001" customHeight="1" x14ac:dyDescent="0.25">
      <c r="A245" s="14"/>
      <c r="B245" s="14"/>
      <c r="C245" s="15" t="s">
        <v>94</v>
      </c>
      <c r="D245" s="16" t="s">
        <v>328</v>
      </c>
      <c r="E245" s="5">
        <v>0</v>
      </c>
      <c r="F245" s="5">
        <v>0</v>
      </c>
      <c r="G245" s="5">
        <v>0</v>
      </c>
      <c r="H245" s="5">
        <v>0</v>
      </c>
      <c r="I245" s="5">
        <f t="shared" si="120"/>
        <v>0</v>
      </c>
      <c r="J245" s="5">
        <f t="shared" si="121"/>
        <v>0</v>
      </c>
      <c r="K245" s="5"/>
      <c r="L245" s="5"/>
      <c r="M245" s="5">
        <f t="shared" si="122"/>
        <v>0</v>
      </c>
      <c r="N245" s="5">
        <f t="shared" si="122"/>
        <v>0</v>
      </c>
      <c r="O245" s="5"/>
      <c r="P245" s="3"/>
      <c r="Q245" s="3"/>
      <c r="R245" s="5">
        <f t="shared" si="117"/>
        <v>0</v>
      </c>
      <c r="S245" s="5">
        <f t="shared" si="118"/>
        <v>0</v>
      </c>
      <c r="T245" s="5">
        <v>0</v>
      </c>
      <c r="U245" s="5">
        <v>0</v>
      </c>
      <c r="V245" s="5"/>
      <c r="W245" s="5"/>
      <c r="X245" s="5">
        <f t="shared" si="101"/>
        <v>0</v>
      </c>
      <c r="Y245" s="5">
        <f t="shared" si="101"/>
        <v>0</v>
      </c>
    </row>
    <row r="246" spans="1:25" s="20" customFormat="1" ht="20.100000000000001" customHeight="1" x14ac:dyDescent="0.25">
      <c r="A246" s="17">
        <v>1</v>
      </c>
      <c r="B246" s="43" t="s">
        <v>329</v>
      </c>
      <c r="C246" s="15" t="s">
        <v>94</v>
      </c>
      <c r="D246" s="18" t="s">
        <v>322</v>
      </c>
      <c r="E246" s="44">
        <f t="shared" ref="E246:Y246" si="123">SUM(E239:E245)</f>
        <v>645</v>
      </c>
      <c r="F246" s="44">
        <f t="shared" si="123"/>
        <v>400</v>
      </c>
      <c r="G246" s="44">
        <f t="shared" si="123"/>
        <v>6598.5</v>
      </c>
      <c r="H246" s="44">
        <f t="shared" si="123"/>
        <v>3327</v>
      </c>
      <c r="I246" s="44">
        <f t="shared" si="123"/>
        <v>1649.6299999999999</v>
      </c>
      <c r="J246" s="44">
        <f t="shared" si="123"/>
        <v>800</v>
      </c>
      <c r="K246" s="44">
        <f t="shared" si="123"/>
        <v>0</v>
      </c>
      <c r="L246" s="44">
        <f t="shared" si="123"/>
        <v>0</v>
      </c>
      <c r="M246" s="44">
        <f t="shared" si="123"/>
        <v>2294.63</v>
      </c>
      <c r="N246" s="44">
        <f t="shared" si="123"/>
        <v>1200</v>
      </c>
      <c r="O246" s="44">
        <f t="shared" si="123"/>
        <v>0</v>
      </c>
      <c r="P246" s="44">
        <f t="shared" si="123"/>
        <v>0</v>
      </c>
      <c r="Q246" s="44">
        <f t="shared" si="123"/>
        <v>0</v>
      </c>
      <c r="R246" s="44">
        <f t="shared" si="123"/>
        <v>2294.63</v>
      </c>
      <c r="S246" s="44">
        <f t="shared" si="123"/>
        <v>1200</v>
      </c>
      <c r="T246" s="44">
        <f t="shared" si="123"/>
        <v>1196</v>
      </c>
      <c r="U246" s="44">
        <f t="shared" si="123"/>
        <v>617</v>
      </c>
      <c r="V246" s="44">
        <f t="shared" si="123"/>
        <v>0</v>
      </c>
      <c r="W246" s="44">
        <f t="shared" si="123"/>
        <v>0</v>
      </c>
      <c r="X246" s="44">
        <f t="shared" si="123"/>
        <v>3490.63</v>
      </c>
      <c r="Y246" s="44">
        <f t="shared" si="123"/>
        <v>1817</v>
      </c>
    </row>
    <row r="247" spans="1:25" ht="20.100000000000001" customHeight="1" x14ac:dyDescent="0.25">
      <c r="A247" s="14"/>
      <c r="B247" s="14"/>
      <c r="C247" s="15" t="s">
        <v>103</v>
      </c>
      <c r="D247" s="16" t="s">
        <v>330</v>
      </c>
      <c r="E247" s="5">
        <v>132</v>
      </c>
      <c r="F247" s="5">
        <v>7</v>
      </c>
      <c r="G247" s="5">
        <v>1606.25</v>
      </c>
      <c r="H247" s="5">
        <v>26.356180000000002</v>
      </c>
      <c r="I247" s="5">
        <f>ROUND(G247/4,2)</f>
        <v>401.56</v>
      </c>
      <c r="J247" s="5">
        <f>ROUND(F247*2,2)</f>
        <v>14</v>
      </c>
      <c r="K247" s="5"/>
      <c r="L247" s="5">
        <v>24</v>
      </c>
      <c r="M247" s="5">
        <f t="shared" ref="M247:N250" si="124">E247+I247+K247</f>
        <v>533.55999999999995</v>
      </c>
      <c r="N247" s="5">
        <f t="shared" si="124"/>
        <v>45</v>
      </c>
      <c r="O247" s="5"/>
      <c r="P247" s="3">
        <v>43</v>
      </c>
      <c r="Q247" s="3">
        <v>3</v>
      </c>
      <c r="R247" s="5">
        <f t="shared" si="117"/>
        <v>576.55999999999995</v>
      </c>
      <c r="S247" s="5">
        <f t="shared" si="118"/>
        <v>48</v>
      </c>
      <c r="T247" s="5">
        <v>310</v>
      </c>
      <c r="U247" s="5">
        <v>2</v>
      </c>
      <c r="V247" s="5"/>
      <c r="W247" s="5"/>
      <c r="X247" s="5">
        <f t="shared" si="101"/>
        <v>886.56</v>
      </c>
      <c r="Y247" s="5">
        <f t="shared" si="101"/>
        <v>50</v>
      </c>
    </row>
    <row r="248" spans="1:25" ht="20.100000000000001" customHeight="1" x14ac:dyDescent="0.25">
      <c r="A248" s="14"/>
      <c r="B248" s="14"/>
      <c r="C248" s="15" t="s">
        <v>103</v>
      </c>
      <c r="D248" s="16" t="s">
        <v>331</v>
      </c>
      <c r="E248" s="5">
        <v>31</v>
      </c>
      <c r="F248" s="5">
        <v>0</v>
      </c>
      <c r="G248" s="5">
        <v>396</v>
      </c>
      <c r="H248" s="5">
        <v>0</v>
      </c>
      <c r="I248" s="5">
        <f>ROUND(G248/4,2)</f>
        <v>99</v>
      </c>
      <c r="J248" s="5">
        <f>ROUND(F248*2,2)</f>
        <v>0</v>
      </c>
      <c r="K248" s="5"/>
      <c r="L248" s="5"/>
      <c r="M248" s="5">
        <f t="shared" si="124"/>
        <v>130</v>
      </c>
      <c r="N248" s="5">
        <f t="shared" si="124"/>
        <v>0</v>
      </c>
      <c r="O248" s="5"/>
      <c r="P248" s="3"/>
      <c r="Q248" s="3"/>
      <c r="R248" s="5">
        <f t="shared" si="117"/>
        <v>130</v>
      </c>
      <c r="S248" s="5">
        <f t="shared" si="118"/>
        <v>0</v>
      </c>
      <c r="T248" s="5">
        <v>70</v>
      </c>
      <c r="U248" s="5">
        <v>0</v>
      </c>
      <c r="V248" s="5"/>
      <c r="W248" s="5"/>
      <c r="X248" s="5">
        <f t="shared" si="101"/>
        <v>200</v>
      </c>
      <c r="Y248" s="5">
        <f t="shared" si="101"/>
        <v>0</v>
      </c>
    </row>
    <row r="249" spans="1:25" ht="20.100000000000001" customHeight="1" x14ac:dyDescent="0.25">
      <c r="A249" s="14"/>
      <c r="B249" s="14"/>
      <c r="C249" s="15" t="s">
        <v>103</v>
      </c>
      <c r="D249" s="16" t="s">
        <v>332</v>
      </c>
      <c r="E249" s="5">
        <v>235</v>
      </c>
      <c r="F249" s="5">
        <v>0</v>
      </c>
      <c r="G249" s="5">
        <v>2179.61</v>
      </c>
      <c r="H249" s="5">
        <v>0</v>
      </c>
      <c r="I249" s="5">
        <f>ROUND(G249/4,2)</f>
        <v>544.9</v>
      </c>
      <c r="J249" s="5">
        <f>ROUND(F249*2,2)</f>
        <v>0</v>
      </c>
      <c r="K249" s="5"/>
      <c r="L249" s="5"/>
      <c r="M249" s="5">
        <f t="shared" si="124"/>
        <v>779.9</v>
      </c>
      <c r="N249" s="5">
        <f t="shared" si="124"/>
        <v>0</v>
      </c>
      <c r="O249" s="5"/>
      <c r="P249" s="3"/>
      <c r="Q249" s="3"/>
      <c r="R249" s="5">
        <f t="shared" si="117"/>
        <v>779.9</v>
      </c>
      <c r="S249" s="5">
        <f t="shared" si="118"/>
        <v>0</v>
      </c>
      <c r="T249" s="5">
        <v>450</v>
      </c>
      <c r="U249" s="5">
        <v>0</v>
      </c>
      <c r="V249" s="5"/>
      <c r="W249" s="5"/>
      <c r="X249" s="5">
        <f t="shared" si="101"/>
        <v>1229.9000000000001</v>
      </c>
      <c r="Y249" s="5">
        <f t="shared" si="101"/>
        <v>0</v>
      </c>
    </row>
    <row r="250" spans="1:25" ht="20.100000000000001" customHeight="1" x14ac:dyDescent="0.25">
      <c r="A250" s="14"/>
      <c r="B250" s="14"/>
      <c r="C250" s="15" t="s">
        <v>103</v>
      </c>
      <c r="D250" s="16" t="s">
        <v>333</v>
      </c>
      <c r="E250" s="5">
        <v>0</v>
      </c>
      <c r="F250" s="5">
        <v>0</v>
      </c>
      <c r="G250" s="5">
        <v>0</v>
      </c>
      <c r="H250" s="5">
        <v>0</v>
      </c>
      <c r="I250" s="5">
        <f>ROUND(G250/4,2)</f>
        <v>0</v>
      </c>
      <c r="J250" s="5">
        <f>ROUND(F250*2,2)</f>
        <v>0</v>
      </c>
      <c r="K250" s="5"/>
      <c r="L250" s="5"/>
      <c r="M250" s="5">
        <f t="shared" si="124"/>
        <v>0</v>
      </c>
      <c r="N250" s="5">
        <f t="shared" si="124"/>
        <v>0</v>
      </c>
      <c r="O250" s="5"/>
      <c r="P250" s="3"/>
      <c r="Q250" s="3"/>
      <c r="R250" s="5">
        <f t="shared" si="117"/>
        <v>0</v>
      </c>
      <c r="S250" s="5">
        <f t="shared" si="118"/>
        <v>0</v>
      </c>
      <c r="T250" s="5">
        <v>0</v>
      </c>
      <c r="U250" s="5">
        <v>0</v>
      </c>
      <c r="V250" s="5"/>
      <c r="W250" s="5"/>
      <c r="X250" s="5">
        <f t="shared" si="101"/>
        <v>0</v>
      </c>
      <c r="Y250" s="5">
        <f t="shared" si="101"/>
        <v>0</v>
      </c>
    </row>
    <row r="251" spans="1:25" s="20" customFormat="1" ht="20.100000000000001" customHeight="1" x14ac:dyDescent="0.25">
      <c r="A251" s="17">
        <v>2</v>
      </c>
      <c r="B251" s="43" t="s">
        <v>334</v>
      </c>
      <c r="C251" s="15" t="s">
        <v>103</v>
      </c>
      <c r="D251" s="18" t="s">
        <v>330</v>
      </c>
      <c r="E251" s="44">
        <f t="shared" ref="E251:Y251" si="125">SUM(E247:E250)</f>
        <v>398</v>
      </c>
      <c r="F251" s="44">
        <f t="shared" si="125"/>
        <v>7</v>
      </c>
      <c r="G251" s="44">
        <f t="shared" si="125"/>
        <v>4181.8600000000006</v>
      </c>
      <c r="H251" s="44">
        <f t="shared" si="125"/>
        <v>26.356180000000002</v>
      </c>
      <c r="I251" s="44">
        <f t="shared" si="125"/>
        <v>1045.46</v>
      </c>
      <c r="J251" s="44">
        <f t="shared" si="125"/>
        <v>14</v>
      </c>
      <c r="K251" s="44">
        <f t="shared" si="125"/>
        <v>0</v>
      </c>
      <c r="L251" s="44">
        <f t="shared" si="125"/>
        <v>24</v>
      </c>
      <c r="M251" s="44">
        <f t="shared" si="125"/>
        <v>1443.46</v>
      </c>
      <c r="N251" s="44">
        <f t="shared" si="125"/>
        <v>45</v>
      </c>
      <c r="O251" s="44">
        <f t="shared" si="125"/>
        <v>0</v>
      </c>
      <c r="P251" s="44">
        <f t="shared" si="125"/>
        <v>43</v>
      </c>
      <c r="Q251" s="44">
        <f t="shared" si="125"/>
        <v>3</v>
      </c>
      <c r="R251" s="44">
        <f t="shared" si="125"/>
        <v>1486.46</v>
      </c>
      <c r="S251" s="44">
        <f t="shared" si="125"/>
        <v>48</v>
      </c>
      <c r="T251" s="44">
        <f t="shared" si="125"/>
        <v>830</v>
      </c>
      <c r="U251" s="44">
        <f t="shared" si="125"/>
        <v>2</v>
      </c>
      <c r="V251" s="44">
        <f t="shared" si="125"/>
        <v>0</v>
      </c>
      <c r="W251" s="44">
        <f t="shared" si="125"/>
        <v>0</v>
      </c>
      <c r="X251" s="44">
        <f t="shared" si="125"/>
        <v>2316.46</v>
      </c>
      <c r="Y251" s="44">
        <f t="shared" si="125"/>
        <v>50</v>
      </c>
    </row>
    <row r="252" spans="1:25" ht="20.100000000000001" customHeight="1" x14ac:dyDescent="0.25">
      <c r="A252" s="14"/>
      <c r="B252" s="14"/>
      <c r="C252" s="15" t="s">
        <v>17</v>
      </c>
      <c r="D252" s="16" t="s">
        <v>335</v>
      </c>
      <c r="E252" s="5">
        <v>190</v>
      </c>
      <c r="F252" s="5">
        <v>30</v>
      </c>
      <c r="G252" s="5">
        <v>2040.2700000000002</v>
      </c>
      <c r="H252" s="5">
        <v>667.9</v>
      </c>
      <c r="I252" s="5">
        <f>ROUND(G252/4,2)</f>
        <v>510.07</v>
      </c>
      <c r="J252" s="5">
        <f>ROUND(F252*2,2)</f>
        <v>60</v>
      </c>
      <c r="K252" s="5"/>
      <c r="L252" s="5">
        <v>100</v>
      </c>
      <c r="M252" s="5">
        <f>E252+I252+K252</f>
        <v>700.06999999999994</v>
      </c>
      <c r="N252" s="5">
        <f>F252+J252+L252</f>
        <v>190</v>
      </c>
      <c r="O252" s="5"/>
      <c r="P252" s="3"/>
      <c r="Q252" s="3">
        <v>50</v>
      </c>
      <c r="R252" s="5">
        <f t="shared" si="117"/>
        <v>700.06999999999994</v>
      </c>
      <c r="S252" s="5">
        <f t="shared" si="118"/>
        <v>240</v>
      </c>
      <c r="T252" s="5">
        <v>332.5</v>
      </c>
      <c r="U252" s="5">
        <v>191</v>
      </c>
      <c r="V252" s="5"/>
      <c r="W252" s="5"/>
      <c r="X252" s="5">
        <f t="shared" si="101"/>
        <v>1032.57</v>
      </c>
      <c r="Y252" s="5">
        <f t="shared" si="101"/>
        <v>431</v>
      </c>
    </row>
    <row r="253" spans="1:25" ht="20.100000000000001" customHeight="1" x14ac:dyDescent="0.25">
      <c r="A253" s="14"/>
      <c r="B253" s="14"/>
      <c r="C253" s="15" t="s">
        <v>17</v>
      </c>
      <c r="D253" s="16" t="s">
        <v>336</v>
      </c>
      <c r="E253" s="5">
        <v>0</v>
      </c>
      <c r="F253" s="5">
        <v>0</v>
      </c>
      <c r="G253" s="5">
        <v>0</v>
      </c>
      <c r="H253" s="5">
        <v>0</v>
      </c>
      <c r="I253" s="5">
        <f>ROUND(G253/4,2)</f>
        <v>0</v>
      </c>
      <c r="J253" s="5">
        <f>ROUND(F253*2,2)</f>
        <v>0</v>
      </c>
      <c r="K253" s="5"/>
      <c r="L253" s="5"/>
      <c r="M253" s="5">
        <f>E253+I253+K253</f>
        <v>0</v>
      </c>
      <c r="N253" s="5">
        <f>F253+J253+L253</f>
        <v>0</v>
      </c>
      <c r="O253" s="5"/>
      <c r="P253" s="3"/>
      <c r="Q253" s="3"/>
      <c r="R253" s="5">
        <f t="shared" si="117"/>
        <v>0</v>
      </c>
      <c r="S253" s="5">
        <f t="shared" si="118"/>
        <v>0</v>
      </c>
      <c r="T253" s="5">
        <v>0</v>
      </c>
      <c r="U253" s="5">
        <v>0</v>
      </c>
      <c r="V253" s="5"/>
      <c r="W253" s="5"/>
      <c r="X253" s="5">
        <f t="shared" si="101"/>
        <v>0</v>
      </c>
      <c r="Y253" s="5">
        <f t="shared" si="101"/>
        <v>0</v>
      </c>
    </row>
    <row r="254" spans="1:25" s="20" customFormat="1" ht="20.100000000000001" customHeight="1" x14ac:dyDescent="0.25">
      <c r="A254" s="17">
        <v>3</v>
      </c>
      <c r="B254" s="43" t="s">
        <v>337</v>
      </c>
      <c r="C254" s="15" t="s">
        <v>17</v>
      </c>
      <c r="D254" s="18" t="s">
        <v>335</v>
      </c>
      <c r="E254" s="44">
        <f t="shared" ref="E254:Y254" si="126">SUM(E252:E253)</f>
        <v>190</v>
      </c>
      <c r="F254" s="44">
        <f t="shared" si="126"/>
        <v>30</v>
      </c>
      <c r="G254" s="44">
        <f t="shared" si="126"/>
        <v>2040.2700000000002</v>
      </c>
      <c r="H254" s="44">
        <f t="shared" si="126"/>
        <v>667.9</v>
      </c>
      <c r="I254" s="44">
        <f t="shared" si="126"/>
        <v>510.07</v>
      </c>
      <c r="J254" s="44">
        <f t="shared" si="126"/>
        <v>60</v>
      </c>
      <c r="K254" s="44">
        <f t="shared" si="126"/>
        <v>0</v>
      </c>
      <c r="L254" s="44">
        <f t="shared" si="126"/>
        <v>100</v>
      </c>
      <c r="M254" s="44">
        <f t="shared" si="126"/>
        <v>700.06999999999994</v>
      </c>
      <c r="N254" s="44">
        <f t="shared" si="126"/>
        <v>190</v>
      </c>
      <c r="O254" s="44">
        <f t="shared" si="126"/>
        <v>0</v>
      </c>
      <c r="P254" s="44">
        <f t="shared" si="126"/>
        <v>0</v>
      </c>
      <c r="Q254" s="44">
        <f t="shared" si="126"/>
        <v>50</v>
      </c>
      <c r="R254" s="44">
        <f t="shared" si="126"/>
        <v>700.06999999999994</v>
      </c>
      <c r="S254" s="44">
        <f t="shared" si="126"/>
        <v>240</v>
      </c>
      <c r="T254" s="44">
        <f t="shared" si="126"/>
        <v>332.5</v>
      </c>
      <c r="U254" s="44">
        <f t="shared" si="126"/>
        <v>191</v>
      </c>
      <c r="V254" s="44">
        <f t="shared" si="126"/>
        <v>0</v>
      </c>
      <c r="W254" s="44">
        <f t="shared" si="126"/>
        <v>0</v>
      </c>
      <c r="X254" s="44">
        <f t="shared" si="126"/>
        <v>1032.57</v>
      </c>
      <c r="Y254" s="44">
        <f t="shared" si="126"/>
        <v>431</v>
      </c>
    </row>
    <row r="255" spans="1:25" ht="20.100000000000001" customHeight="1" x14ac:dyDescent="0.25">
      <c r="A255" s="14"/>
      <c r="B255" s="14"/>
      <c r="C255" s="15" t="s">
        <v>45</v>
      </c>
      <c r="D255" s="16" t="s">
        <v>338</v>
      </c>
      <c r="E255" s="5">
        <v>130</v>
      </c>
      <c r="F255" s="5">
        <v>55</v>
      </c>
      <c r="G255" s="5">
        <v>1414.04</v>
      </c>
      <c r="H255" s="5">
        <v>200.51</v>
      </c>
      <c r="I255" s="5">
        <f>ROUND(G255/4,2)</f>
        <v>353.51</v>
      </c>
      <c r="J255" s="5">
        <f>ROUND(F255*2,2)</f>
        <v>110</v>
      </c>
      <c r="K255" s="5"/>
      <c r="L255" s="5"/>
      <c r="M255" s="5">
        <f t="shared" ref="M255:N257" si="127">E255+I255+K255</f>
        <v>483.51</v>
      </c>
      <c r="N255" s="5">
        <f t="shared" si="127"/>
        <v>165</v>
      </c>
      <c r="O255" s="5"/>
      <c r="P255" s="3"/>
      <c r="Q255" s="3"/>
      <c r="R255" s="5">
        <f t="shared" si="117"/>
        <v>483.51</v>
      </c>
      <c r="S255" s="5">
        <f t="shared" si="118"/>
        <v>165</v>
      </c>
      <c r="T255" s="5">
        <v>230</v>
      </c>
      <c r="U255" s="5">
        <v>33</v>
      </c>
      <c r="V255" s="5"/>
      <c r="W255" s="5"/>
      <c r="X255" s="5">
        <f t="shared" si="101"/>
        <v>713.51</v>
      </c>
      <c r="Y255" s="5">
        <f t="shared" si="101"/>
        <v>198</v>
      </c>
    </row>
    <row r="256" spans="1:25" ht="20.100000000000001" customHeight="1" x14ac:dyDescent="0.25">
      <c r="A256" s="14"/>
      <c r="B256" s="14"/>
      <c r="C256" s="15" t="s">
        <v>45</v>
      </c>
      <c r="D256" s="16" t="s">
        <v>339</v>
      </c>
      <c r="E256" s="5">
        <v>0</v>
      </c>
      <c r="F256" s="5">
        <v>0</v>
      </c>
      <c r="G256" s="5">
        <v>0</v>
      </c>
      <c r="H256" s="5">
        <v>0</v>
      </c>
      <c r="I256" s="5">
        <f>ROUND(G256/4,2)</f>
        <v>0</v>
      </c>
      <c r="J256" s="5">
        <f>ROUND(F256*2,2)</f>
        <v>0</v>
      </c>
      <c r="K256" s="5"/>
      <c r="L256" s="5"/>
      <c r="M256" s="5">
        <f t="shared" si="127"/>
        <v>0</v>
      </c>
      <c r="N256" s="5">
        <f t="shared" si="127"/>
        <v>0</v>
      </c>
      <c r="O256" s="5"/>
      <c r="P256" s="3"/>
      <c r="Q256" s="3"/>
      <c r="R256" s="5">
        <f t="shared" si="117"/>
        <v>0</v>
      </c>
      <c r="S256" s="5">
        <f t="shared" si="118"/>
        <v>0</v>
      </c>
      <c r="T256" s="5">
        <v>0</v>
      </c>
      <c r="U256" s="5">
        <v>0</v>
      </c>
      <c r="V256" s="5"/>
      <c r="W256" s="5"/>
      <c r="X256" s="5">
        <f t="shared" si="101"/>
        <v>0</v>
      </c>
      <c r="Y256" s="5">
        <f t="shared" si="101"/>
        <v>0</v>
      </c>
    </row>
    <row r="257" spans="1:25" ht="20.100000000000001" customHeight="1" x14ac:dyDescent="0.25">
      <c r="A257" s="14"/>
      <c r="B257" s="14"/>
      <c r="C257" s="15" t="s">
        <v>45</v>
      </c>
      <c r="D257" s="16" t="s">
        <v>340</v>
      </c>
      <c r="E257" s="5">
        <v>0</v>
      </c>
      <c r="F257" s="5">
        <v>0</v>
      </c>
      <c r="G257" s="5">
        <v>0</v>
      </c>
      <c r="H257" s="5">
        <v>0</v>
      </c>
      <c r="I257" s="5">
        <f>ROUND(G257/4,2)</f>
        <v>0</v>
      </c>
      <c r="J257" s="5">
        <f>ROUND(F257*2,2)</f>
        <v>0</v>
      </c>
      <c r="K257" s="5"/>
      <c r="L257" s="5"/>
      <c r="M257" s="5">
        <f t="shared" si="127"/>
        <v>0</v>
      </c>
      <c r="N257" s="5">
        <f t="shared" si="127"/>
        <v>0</v>
      </c>
      <c r="O257" s="5"/>
      <c r="P257" s="3"/>
      <c r="Q257" s="3"/>
      <c r="R257" s="5">
        <f t="shared" si="117"/>
        <v>0</v>
      </c>
      <c r="S257" s="5">
        <f t="shared" si="118"/>
        <v>0</v>
      </c>
      <c r="T257" s="5">
        <v>0</v>
      </c>
      <c r="U257" s="5">
        <v>0</v>
      </c>
      <c r="V257" s="5"/>
      <c r="W257" s="5"/>
      <c r="X257" s="5">
        <f t="shared" si="101"/>
        <v>0</v>
      </c>
      <c r="Y257" s="5">
        <f t="shared" si="101"/>
        <v>0</v>
      </c>
    </row>
    <row r="258" spans="1:25" s="20" customFormat="1" ht="20.100000000000001" customHeight="1" x14ac:dyDescent="0.25">
      <c r="A258" s="17">
        <v>4</v>
      </c>
      <c r="B258" s="15" t="s">
        <v>341</v>
      </c>
      <c r="C258" s="15" t="s">
        <v>45</v>
      </c>
      <c r="D258" s="18" t="s">
        <v>342</v>
      </c>
      <c r="E258" s="28">
        <f t="shared" ref="E258:Y258" si="128">SUM(E255:E257)</f>
        <v>130</v>
      </c>
      <c r="F258" s="28">
        <f t="shared" si="128"/>
        <v>55</v>
      </c>
      <c r="G258" s="28">
        <f t="shared" si="128"/>
        <v>1414.04</v>
      </c>
      <c r="H258" s="28">
        <f t="shared" si="128"/>
        <v>200.51</v>
      </c>
      <c r="I258" s="28">
        <f t="shared" si="128"/>
        <v>353.51</v>
      </c>
      <c r="J258" s="28">
        <f t="shared" si="128"/>
        <v>110</v>
      </c>
      <c r="K258" s="28">
        <f t="shared" si="128"/>
        <v>0</v>
      </c>
      <c r="L258" s="28">
        <f t="shared" si="128"/>
        <v>0</v>
      </c>
      <c r="M258" s="28">
        <f t="shared" si="128"/>
        <v>483.51</v>
      </c>
      <c r="N258" s="28">
        <f t="shared" si="128"/>
        <v>165</v>
      </c>
      <c r="O258" s="28">
        <f t="shared" si="128"/>
        <v>0</v>
      </c>
      <c r="P258" s="28">
        <f t="shared" si="128"/>
        <v>0</v>
      </c>
      <c r="Q258" s="28">
        <f t="shared" si="128"/>
        <v>0</v>
      </c>
      <c r="R258" s="28">
        <f t="shared" si="128"/>
        <v>483.51</v>
      </c>
      <c r="S258" s="28">
        <f t="shared" si="128"/>
        <v>165</v>
      </c>
      <c r="T258" s="28">
        <f t="shared" si="128"/>
        <v>230</v>
      </c>
      <c r="U258" s="28">
        <f t="shared" si="128"/>
        <v>33</v>
      </c>
      <c r="V258" s="28">
        <f t="shared" si="128"/>
        <v>0</v>
      </c>
      <c r="W258" s="28">
        <f t="shared" si="128"/>
        <v>0</v>
      </c>
      <c r="X258" s="28">
        <f t="shared" si="128"/>
        <v>713.51</v>
      </c>
      <c r="Y258" s="28">
        <f t="shared" si="128"/>
        <v>198</v>
      </c>
    </row>
    <row r="259" spans="1:25" ht="20.100000000000001" customHeight="1" x14ac:dyDescent="0.25">
      <c r="A259" s="1">
        <v>5</v>
      </c>
      <c r="B259" s="15" t="s">
        <v>343</v>
      </c>
      <c r="C259" s="15" t="s">
        <v>21</v>
      </c>
      <c r="D259" s="16" t="s">
        <v>344</v>
      </c>
      <c r="E259" s="5">
        <v>165</v>
      </c>
      <c r="F259" s="5">
        <v>20</v>
      </c>
      <c r="G259" s="5">
        <v>1748.64</v>
      </c>
      <c r="H259" s="5">
        <v>312.09999999999997</v>
      </c>
      <c r="I259" s="5">
        <f>ROUND(G259/4,2)</f>
        <v>437.16</v>
      </c>
      <c r="J259" s="5">
        <f>ROUND(F259*2,2)</f>
        <v>40</v>
      </c>
      <c r="K259" s="5"/>
      <c r="L259" s="5"/>
      <c r="M259" s="5">
        <f>E259+I259+K259</f>
        <v>602.16000000000008</v>
      </c>
      <c r="N259" s="5">
        <f>F259+J259+L259</f>
        <v>60</v>
      </c>
      <c r="O259" s="5"/>
      <c r="P259" s="3"/>
      <c r="Q259" s="3"/>
      <c r="R259" s="5">
        <f t="shared" si="117"/>
        <v>602.16000000000008</v>
      </c>
      <c r="S259" s="5">
        <f t="shared" si="118"/>
        <v>60</v>
      </c>
      <c r="T259" s="5">
        <v>270</v>
      </c>
      <c r="U259" s="5">
        <v>8.5</v>
      </c>
      <c r="V259" s="5"/>
      <c r="W259" s="5"/>
      <c r="X259" s="5">
        <f t="shared" si="101"/>
        <v>872.16000000000008</v>
      </c>
      <c r="Y259" s="5">
        <f t="shared" si="101"/>
        <v>68.5</v>
      </c>
    </row>
    <row r="260" spans="1:25" s="36" customFormat="1" ht="20.100000000000001" customHeight="1" x14ac:dyDescent="0.25">
      <c r="A260" s="30"/>
      <c r="B260" s="31"/>
      <c r="C260" s="31"/>
      <c r="D260" s="32" t="s">
        <v>345</v>
      </c>
      <c r="E260" s="33">
        <f t="shared" ref="E260:Y260" si="129">+E259+E258+E254+E251+E246</f>
        <v>1528</v>
      </c>
      <c r="F260" s="33">
        <f t="shared" si="129"/>
        <v>512</v>
      </c>
      <c r="G260" s="33">
        <f t="shared" si="129"/>
        <v>15983.310000000001</v>
      </c>
      <c r="H260" s="33">
        <f t="shared" si="129"/>
        <v>4533.86618</v>
      </c>
      <c r="I260" s="33">
        <f t="shared" si="129"/>
        <v>3995.83</v>
      </c>
      <c r="J260" s="33">
        <f t="shared" si="129"/>
        <v>1024</v>
      </c>
      <c r="K260" s="33">
        <f t="shared" si="129"/>
        <v>0</v>
      </c>
      <c r="L260" s="33">
        <f t="shared" si="129"/>
        <v>124</v>
      </c>
      <c r="M260" s="33">
        <f t="shared" si="129"/>
        <v>5523.83</v>
      </c>
      <c r="N260" s="33">
        <f t="shared" si="129"/>
        <v>1660</v>
      </c>
      <c r="O260" s="33">
        <f t="shared" si="129"/>
        <v>0</v>
      </c>
      <c r="P260" s="33">
        <f t="shared" si="129"/>
        <v>43</v>
      </c>
      <c r="Q260" s="33">
        <f t="shared" si="129"/>
        <v>53</v>
      </c>
      <c r="R260" s="33">
        <f t="shared" si="129"/>
        <v>5566.83</v>
      </c>
      <c r="S260" s="33">
        <f t="shared" si="129"/>
        <v>1713</v>
      </c>
      <c r="T260" s="33">
        <f t="shared" si="129"/>
        <v>2858.5</v>
      </c>
      <c r="U260" s="33">
        <f t="shared" si="129"/>
        <v>851.5</v>
      </c>
      <c r="V260" s="33">
        <f t="shared" si="129"/>
        <v>0</v>
      </c>
      <c r="W260" s="33">
        <f t="shared" si="129"/>
        <v>0</v>
      </c>
      <c r="X260" s="33">
        <f t="shared" si="129"/>
        <v>8425.33</v>
      </c>
      <c r="Y260" s="33">
        <f t="shared" si="129"/>
        <v>2564.5</v>
      </c>
    </row>
    <row r="261" spans="1:25" ht="20.100000000000001" customHeight="1" x14ac:dyDescent="0.25">
      <c r="A261" s="1">
        <v>1</v>
      </c>
      <c r="B261" s="15" t="s">
        <v>346</v>
      </c>
      <c r="C261" s="15" t="s">
        <v>33</v>
      </c>
      <c r="D261" s="16" t="s">
        <v>347</v>
      </c>
      <c r="E261" s="5">
        <v>280</v>
      </c>
      <c r="F261" s="5">
        <v>80</v>
      </c>
      <c r="G261" s="5">
        <v>3113.6200000000003</v>
      </c>
      <c r="H261" s="5">
        <v>952.91000000000008</v>
      </c>
      <c r="I261" s="5">
        <f>ROUND(G261/4,2)</f>
        <v>778.41</v>
      </c>
      <c r="J261" s="5">
        <f>ROUND(F261*2,2)</f>
        <v>160</v>
      </c>
      <c r="K261" s="5"/>
      <c r="L261" s="5"/>
      <c r="M261" s="5">
        <f t="shared" ref="M261:N265" si="130">E261+I261+K261</f>
        <v>1058.4099999999999</v>
      </c>
      <c r="N261" s="5">
        <f t="shared" si="130"/>
        <v>240</v>
      </c>
      <c r="O261" s="5"/>
      <c r="P261" s="3">
        <v>80</v>
      </c>
      <c r="Q261" s="3"/>
      <c r="R261" s="5">
        <f t="shared" si="117"/>
        <v>1138.4099999999999</v>
      </c>
      <c r="S261" s="5">
        <f t="shared" si="118"/>
        <v>240</v>
      </c>
      <c r="T261" s="5">
        <v>666</v>
      </c>
      <c r="U261" s="5">
        <v>110</v>
      </c>
      <c r="V261" s="5"/>
      <c r="W261" s="5"/>
      <c r="X261" s="5">
        <f t="shared" si="101"/>
        <v>1804.4099999999999</v>
      </c>
      <c r="Y261" s="5">
        <f t="shared" si="101"/>
        <v>350</v>
      </c>
    </row>
    <row r="262" spans="1:25" ht="20.100000000000001" customHeight="1" x14ac:dyDescent="0.25">
      <c r="A262" s="1">
        <v>2</v>
      </c>
      <c r="B262" s="15" t="s">
        <v>348</v>
      </c>
      <c r="C262" s="15" t="s">
        <v>33</v>
      </c>
      <c r="D262" s="16" t="s">
        <v>349</v>
      </c>
      <c r="E262" s="5">
        <v>100</v>
      </c>
      <c r="F262" s="5">
        <v>4</v>
      </c>
      <c r="G262" s="5">
        <v>1119.8499999999999</v>
      </c>
      <c r="H262" s="5">
        <v>11.49</v>
      </c>
      <c r="I262" s="5">
        <f>ROUND(G262/4,2)</f>
        <v>279.95999999999998</v>
      </c>
      <c r="J262" s="5">
        <f>ROUND(F262*2,2)</f>
        <v>8</v>
      </c>
      <c r="K262" s="5"/>
      <c r="L262" s="5"/>
      <c r="M262" s="5">
        <f t="shared" si="130"/>
        <v>379.96</v>
      </c>
      <c r="N262" s="5">
        <f t="shared" si="130"/>
        <v>12</v>
      </c>
      <c r="O262" s="5"/>
      <c r="P262" s="3"/>
      <c r="Q262" s="3"/>
      <c r="R262" s="5">
        <f t="shared" si="117"/>
        <v>379.96</v>
      </c>
      <c r="S262" s="5">
        <f t="shared" si="118"/>
        <v>12</v>
      </c>
      <c r="T262" s="5">
        <v>200</v>
      </c>
      <c r="U262" s="5">
        <v>63.5</v>
      </c>
      <c r="V262" s="5"/>
      <c r="W262" s="5"/>
      <c r="X262" s="5">
        <f t="shared" si="101"/>
        <v>579.96</v>
      </c>
      <c r="Y262" s="5">
        <f t="shared" si="101"/>
        <v>75.5</v>
      </c>
    </row>
    <row r="263" spans="1:25" ht="20.100000000000001" customHeight="1" x14ac:dyDescent="0.25">
      <c r="A263" s="1">
        <v>3</v>
      </c>
      <c r="B263" s="15" t="s">
        <v>350</v>
      </c>
      <c r="C263" s="15" t="s">
        <v>88</v>
      </c>
      <c r="D263" s="16" t="s">
        <v>351</v>
      </c>
      <c r="E263" s="5">
        <v>260</v>
      </c>
      <c r="F263" s="5">
        <v>540</v>
      </c>
      <c r="G263" s="5">
        <v>2646.72</v>
      </c>
      <c r="H263" s="5">
        <v>5790</v>
      </c>
      <c r="I263" s="5">
        <f>ROUND(G263/4,2)</f>
        <v>661.68</v>
      </c>
      <c r="J263" s="5">
        <f>ROUND(F263*2,2)</f>
        <v>1080</v>
      </c>
      <c r="K263" s="5"/>
      <c r="L263" s="5"/>
      <c r="M263" s="5">
        <f t="shared" si="130"/>
        <v>921.68</v>
      </c>
      <c r="N263" s="5">
        <f t="shared" si="130"/>
        <v>1620</v>
      </c>
      <c r="O263" s="16">
        <v>550</v>
      </c>
      <c r="P263" s="3"/>
      <c r="Q263" s="3"/>
      <c r="R263" s="5">
        <f t="shared" si="117"/>
        <v>921.68</v>
      </c>
      <c r="S263" s="5">
        <f t="shared" si="118"/>
        <v>2170</v>
      </c>
      <c r="T263" s="5">
        <v>455.32</v>
      </c>
      <c r="U263" s="5">
        <v>1095</v>
      </c>
      <c r="V263" s="5"/>
      <c r="W263" s="5"/>
      <c r="X263" s="5">
        <f t="shared" si="101"/>
        <v>1377</v>
      </c>
      <c r="Y263" s="5">
        <f t="shared" si="101"/>
        <v>3265</v>
      </c>
    </row>
    <row r="264" spans="1:25" ht="20.100000000000001" customHeight="1" x14ac:dyDescent="0.25">
      <c r="A264" s="14"/>
      <c r="B264" s="14"/>
      <c r="C264" s="15" t="s">
        <v>25</v>
      </c>
      <c r="D264" s="16" t="s">
        <v>352</v>
      </c>
      <c r="E264" s="5">
        <v>80</v>
      </c>
      <c r="F264" s="5">
        <v>1</v>
      </c>
      <c r="G264" s="5">
        <v>906.05000000000007</v>
      </c>
      <c r="H264" s="5">
        <v>1</v>
      </c>
      <c r="I264" s="5">
        <f>ROUND(G264/4,2)</f>
        <v>226.51</v>
      </c>
      <c r="J264" s="5">
        <f>ROUND(F264*2,2)</f>
        <v>2</v>
      </c>
      <c r="K264" s="5"/>
      <c r="L264" s="5">
        <v>200.62</v>
      </c>
      <c r="M264" s="5">
        <f t="shared" si="130"/>
        <v>306.51</v>
      </c>
      <c r="N264" s="5">
        <f t="shared" si="130"/>
        <v>203.62</v>
      </c>
      <c r="O264" s="5"/>
      <c r="P264" s="3"/>
      <c r="Q264" s="3"/>
      <c r="R264" s="5">
        <f t="shared" si="117"/>
        <v>306.51</v>
      </c>
      <c r="S264" s="5">
        <f t="shared" si="118"/>
        <v>203.62</v>
      </c>
      <c r="T264" s="5">
        <v>180</v>
      </c>
      <c r="U264" s="5">
        <v>0</v>
      </c>
      <c r="V264" s="5"/>
      <c r="W264" s="5"/>
      <c r="X264" s="5">
        <f t="shared" si="101"/>
        <v>486.51</v>
      </c>
      <c r="Y264" s="5">
        <f t="shared" si="101"/>
        <v>203.62</v>
      </c>
    </row>
    <row r="265" spans="1:25" ht="20.100000000000001" customHeight="1" x14ac:dyDescent="0.25">
      <c r="A265" s="14"/>
      <c r="B265" s="14"/>
      <c r="C265" s="15" t="s">
        <v>25</v>
      </c>
      <c r="D265" s="16" t="s">
        <v>353</v>
      </c>
      <c r="E265" s="5">
        <v>119</v>
      </c>
      <c r="F265" s="5">
        <v>0</v>
      </c>
      <c r="G265" s="5">
        <v>1240.21</v>
      </c>
      <c r="H265" s="5">
        <v>0</v>
      </c>
      <c r="I265" s="5">
        <f>ROUND(G265/4,2)</f>
        <v>310.05</v>
      </c>
      <c r="J265" s="5">
        <f>ROUND(F265*2,2)</f>
        <v>0</v>
      </c>
      <c r="K265" s="5"/>
      <c r="L265" s="5"/>
      <c r="M265" s="5">
        <f t="shared" si="130"/>
        <v>429.05</v>
      </c>
      <c r="N265" s="5">
        <f t="shared" si="130"/>
        <v>0</v>
      </c>
      <c r="O265" s="5"/>
      <c r="P265" s="3"/>
      <c r="Q265" s="3"/>
      <c r="R265" s="5">
        <f t="shared" si="117"/>
        <v>429.05</v>
      </c>
      <c r="S265" s="5">
        <f t="shared" si="118"/>
        <v>0</v>
      </c>
      <c r="T265" s="5">
        <v>300</v>
      </c>
      <c r="U265" s="5">
        <v>0</v>
      </c>
      <c r="V265" s="5"/>
      <c r="W265" s="5"/>
      <c r="X265" s="5">
        <f t="shared" si="101"/>
        <v>729.05</v>
      </c>
      <c r="Y265" s="5">
        <f t="shared" si="101"/>
        <v>0</v>
      </c>
    </row>
    <row r="266" spans="1:25" s="20" customFormat="1" ht="20.100000000000001" customHeight="1" x14ac:dyDescent="0.25">
      <c r="A266" s="17">
        <v>4</v>
      </c>
      <c r="B266" s="15" t="s">
        <v>354</v>
      </c>
      <c r="C266" s="15" t="s">
        <v>25</v>
      </c>
      <c r="D266" s="18" t="s">
        <v>352</v>
      </c>
      <c r="E266" s="28">
        <f t="shared" ref="E266:Y266" si="131">+E264+E265</f>
        <v>199</v>
      </c>
      <c r="F266" s="28">
        <f t="shared" si="131"/>
        <v>1</v>
      </c>
      <c r="G266" s="28">
        <f t="shared" si="131"/>
        <v>2146.2600000000002</v>
      </c>
      <c r="H266" s="28">
        <f t="shared" si="131"/>
        <v>1</v>
      </c>
      <c r="I266" s="28">
        <f t="shared" si="131"/>
        <v>536.55999999999995</v>
      </c>
      <c r="J266" s="28">
        <f t="shared" si="131"/>
        <v>2</v>
      </c>
      <c r="K266" s="28">
        <f t="shared" si="131"/>
        <v>0</v>
      </c>
      <c r="L266" s="28">
        <f t="shared" si="131"/>
        <v>200.62</v>
      </c>
      <c r="M266" s="28">
        <f t="shared" si="131"/>
        <v>735.56</v>
      </c>
      <c r="N266" s="28">
        <f t="shared" si="131"/>
        <v>203.62</v>
      </c>
      <c r="O266" s="28">
        <f t="shared" si="131"/>
        <v>0</v>
      </c>
      <c r="P266" s="28">
        <f t="shared" si="131"/>
        <v>0</v>
      </c>
      <c r="Q266" s="28">
        <f t="shared" si="131"/>
        <v>0</v>
      </c>
      <c r="R266" s="28">
        <f t="shared" si="131"/>
        <v>735.56</v>
      </c>
      <c r="S266" s="28">
        <f t="shared" si="131"/>
        <v>203.62</v>
      </c>
      <c r="T266" s="28">
        <f t="shared" si="131"/>
        <v>480</v>
      </c>
      <c r="U266" s="28">
        <f t="shared" si="131"/>
        <v>0</v>
      </c>
      <c r="V266" s="28">
        <f t="shared" si="131"/>
        <v>0</v>
      </c>
      <c r="W266" s="28">
        <f t="shared" si="131"/>
        <v>0</v>
      </c>
      <c r="X266" s="28">
        <f t="shared" si="131"/>
        <v>1215.56</v>
      </c>
      <c r="Y266" s="28">
        <f t="shared" si="131"/>
        <v>203.62</v>
      </c>
    </row>
    <row r="267" spans="1:25" ht="31.5" customHeight="1" x14ac:dyDescent="0.25">
      <c r="A267" s="1">
        <v>5</v>
      </c>
      <c r="B267" s="14" t="s">
        <v>355</v>
      </c>
      <c r="C267" s="15" t="s">
        <v>33</v>
      </c>
      <c r="D267" s="37" t="s">
        <v>356</v>
      </c>
      <c r="E267" s="5">
        <v>0</v>
      </c>
      <c r="F267" s="5">
        <v>0</v>
      </c>
      <c r="G267" s="5">
        <v>0</v>
      </c>
      <c r="H267" s="5">
        <v>0</v>
      </c>
      <c r="I267" s="5">
        <f>ROUND(G267/4,2)</f>
        <v>0</v>
      </c>
      <c r="J267" s="5">
        <f>ROUND(F267*2,2)</f>
        <v>0</v>
      </c>
      <c r="K267" s="5"/>
      <c r="L267" s="5"/>
      <c r="M267" s="5">
        <f>E267+I267+K267</f>
        <v>0</v>
      </c>
      <c r="N267" s="5">
        <f>F267+J267+L267</f>
        <v>0</v>
      </c>
      <c r="O267" s="5"/>
      <c r="P267" s="3"/>
      <c r="Q267" s="3"/>
      <c r="R267" s="5">
        <f t="shared" si="117"/>
        <v>0</v>
      </c>
      <c r="S267" s="5">
        <f t="shared" si="118"/>
        <v>0</v>
      </c>
      <c r="T267" s="5">
        <v>0</v>
      </c>
      <c r="U267" s="5">
        <v>0</v>
      </c>
      <c r="V267" s="5"/>
      <c r="W267" s="5"/>
      <c r="X267" s="5">
        <f t="shared" si="101"/>
        <v>0</v>
      </c>
      <c r="Y267" s="5">
        <f t="shared" si="101"/>
        <v>0</v>
      </c>
    </row>
    <row r="268" spans="1:25" s="36" customFormat="1" ht="31.5" customHeight="1" x14ac:dyDescent="0.25">
      <c r="A268" s="30"/>
      <c r="B268" s="31"/>
      <c r="C268" s="31"/>
      <c r="D268" s="32" t="s">
        <v>357</v>
      </c>
      <c r="E268" s="33">
        <f t="shared" ref="E268:Y268" si="132">+E267+E266+E263+E261+E262</f>
        <v>839</v>
      </c>
      <c r="F268" s="33">
        <f t="shared" si="132"/>
        <v>625</v>
      </c>
      <c r="G268" s="33">
        <f t="shared" si="132"/>
        <v>9026.4500000000007</v>
      </c>
      <c r="H268" s="33">
        <f t="shared" si="132"/>
        <v>6755.4</v>
      </c>
      <c r="I268" s="33">
        <f t="shared" si="132"/>
        <v>2256.6099999999997</v>
      </c>
      <c r="J268" s="33">
        <f t="shared" si="132"/>
        <v>1250</v>
      </c>
      <c r="K268" s="33">
        <f t="shared" si="132"/>
        <v>0</v>
      </c>
      <c r="L268" s="33">
        <f t="shared" si="132"/>
        <v>200.62</v>
      </c>
      <c r="M268" s="33">
        <f t="shared" si="132"/>
        <v>3095.6099999999997</v>
      </c>
      <c r="N268" s="33">
        <f t="shared" si="132"/>
        <v>2075.62</v>
      </c>
      <c r="O268" s="33">
        <f t="shared" si="132"/>
        <v>550</v>
      </c>
      <c r="P268" s="33">
        <f t="shared" si="132"/>
        <v>80</v>
      </c>
      <c r="Q268" s="33">
        <f t="shared" si="132"/>
        <v>0</v>
      </c>
      <c r="R268" s="33">
        <f t="shared" si="132"/>
        <v>3175.6099999999997</v>
      </c>
      <c r="S268" s="33">
        <f t="shared" si="132"/>
        <v>2625.62</v>
      </c>
      <c r="T268" s="33">
        <f t="shared" si="132"/>
        <v>1801.32</v>
      </c>
      <c r="U268" s="33">
        <f t="shared" si="132"/>
        <v>1268.5</v>
      </c>
      <c r="V268" s="33">
        <f t="shared" si="132"/>
        <v>0</v>
      </c>
      <c r="W268" s="33">
        <f t="shared" si="132"/>
        <v>0</v>
      </c>
      <c r="X268" s="33">
        <f t="shared" si="132"/>
        <v>4976.9299999999994</v>
      </c>
      <c r="Y268" s="33">
        <f t="shared" si="132"/>
        <v>3894.12</v>
      </c>
    </row>
    <row r="269" spans="1:25" ht="20.100000000000001" customHeight="1" x14ac:dyDescent="0.25">
      <c r="A269" s="14">
        <v>1</v>
      </c>
      <c r="B269" s="14"/>
      <c r="C269" s="14"/>
      <c r="D269" s="37" t="s">
        <v>358</v>
      </c>
      <c r="E269" s="5">
        <v>840</v>
      </c>
      <c r="F269" s="5">
        <v>710</v>
      </c>
      <c r="G269" s="5">
        <v>10568.55</v>
      </c>
      <c r="H269" s="5">
        <v>10300</v>
      </c>
      <c r="I269" s="5">
        <f>ROUND(G269/4,2)</f>
        <v>2642.14</v>
      </c>
      <c r="J269" s="5">
        <f>ROUND(F269*2,2)</f>
        <v>1420</v>
      </c>
      <c r="K269" s="5">
        <v>150</v>
      </c>
      <c r="L269" s="5">
        <f>50+700</f>
        <v>750</v>
      </c>
      <c r="M269" s="5">
        <f>E269+I269+K269</f>
        <v>3632.14</v>
      </c>
      <c r="N269" s="5">
        <f>F269+J269+L269</f>
        <v>2880</v>
      </c>
      <c r="O269" s="16">
        <v>1550</v>
      </c>
      <c r="P269" s="3"/>
      <c r="Q269" s="3"/>
      <c r="R269" s="5">
        <f t="shared" si="117"/>
        <v>3632.14</v>
      </c>
      <c r="S269" s="5">
        <f t="shared" si="118"/>
        <v>4430</v>
      </c>
      <c r="T269" s="5">
        <v>2200</v>
      </c>
      <c r="U269" s="45">
        <f>[1]PENSION!G282+[1]PENSION!F282</f>
        <v>1725</v>
      </c>
      <c r="V269" s="5"/>
      <c r="W269" s="5"/>
      <c r="X269" s="5">
        <f t="shared" ref="X269:Y288" si="133">R269+T269+V269</f>
        <v>5832.1399999999994</v>
      </c>
      <c r="Y269" s="5">
        <f t="shared" si="133"/>
        <v>6155</v>
      </c>
    </row>
    <row r="270" spans="1:25" s="20" customFormat="1" ht="20.100000000000001" customHeight="1" x14ac:dyDescent="0.25">
      <c r="A270" s="17"/>
      <c r="B270" s="15" t="s">
        <v>359</v>
      </c>
      <c r="C270" s="15" t="s">
        <v>33</v>
      </c>
      <c r="D270" s="23" t="s">
        <v>358</v>
      </c>
      <c r="E270" s="46">
        <f t="shared" ref="E270:Y270" si="134">SUM(E269:E269)</f>
        <v>840</v>
      </c>
      <c r="F270" s="46">
        <f t="shared" si="134"/>
        <v>710</v>
      </c>
      <c r="G270" s="46">
        <f t="shared" si="134"/>
        <v>10568.55</v>
      </c>
      <c r="H270" s="46">
        <f t="shared" si="134"/>
        <v>10300</v>
      </c>
      <c r="I270" s="46">
        <f t="shared" si="134"/>
        <v>2642.14</v>
      </c>
      <c r="J270" s="46">
        <f t="shared" si="134"/>
        <v>1420</v>
      </c>
      <c r="K270" s="46">
        <f t="shared" si="134"/>
        <v>150</v>
      </c>
      <c r="L270" s="46">
        <f t="shared" si="134"/>
        <v>750</v>
      </c>
      <c r="M270" s="46">
        <f t="shared" si="134"/>
        <v>3632.14</v>
      </c>
      <c r="N270" s="46">
        <f t="shared" si="134"/>
        <v>2880</v>
      </c>
      <c r="O270" s="46">
        <f t="shared" si="134"/>
        <v>1550</v>
      </c>
      <c r="P270" s="46">
        <f t="shared" si="134"/>
        <v>0</v>
      </c>
      <c r="Q270" s="46">
        <f t="shared" si="134"/>
        <v>0</v>
      </c>
      <c r="R270" s="46">
        <f t="shared" si="134"/>
        <v>3632.14</v>
      </c>
      <c r="S270" s="46">
        <f t="shared" si="134"/>
        <v>4430</v>
      </c>
      <c r="T270" s="46">
        <f t="shared" si="134"/>
        <v>2200</v>
      </c>
      <c r="U270" s="46">
        <f t="shared" si="134"/>
        <v>1725</v>
      </c>
      <c r="V270" s="46">
        <f t="shared" si="134"/>
        <v>0</v>
      </c>
      <c r="W270" s="46">
        <f t="shared" si="134"/>
        <v>0</v>
      </c>
      <c r="X270" s="46">
        <f t="shared" si="134"/>
        <v>5832.1399999999994</v>
      </c>
      <c r="Y270" s="46">
        <f t="shared" si="134"/>
        <v>6155</v>
      </c>
    </row>
    <row r="271" spans="1:25" ht="20.100000000000001" customHeight="1" x14ac:dyDescent="0.25">
      <c r="A271" s="14"/>
      <c r="B271" s="1" t="s">
        <v>360</v>
      </c>
      <c r="C271" s="31" t="s">
        <v>33</v>
      </c>
      <c r="D271" s="47" t="s">
        <v>361</v>
      </c>
      <c r="E271" s="5"/>
      <c r="F271" s="5"/>
      <c r="G271" s="5">
        <v>0</v>
      </c>
      <c r="H271" s="5">
        <v>0</v>
      </c>
      <c r="I271" s="5">
        <f>ROUND(G271/4,2)</f>
        <v>0</v>
      </c>
      <c r="J271" s="5">
        <f>ROUND(F271*2,2)</f>
        <v>0</v>
      </c>
      <c r="K271" s="5"/>
      <c r="L271" s="5"/>
      <c r="M271" s="5">
        <f>E271+I271+K271</f>
        <v>0</v>
      </c>
      <c r="N271" s="5">
        <f>F271+J271+L271</f>
        <v>0</v>
      </c>
      <c r="O271" s="5"/>
      <c r="P271" s="3"/>
      <c r="Q271" s="3"/>
      <c r="R271" s="5">
        <f t="shared" si="117"/>
        <v>0</v>
      </c>
      <c r="S271" s="5">
        <f t="shared" si="118"/>
        <v>0</v>
      </c>
      <c r="T271" s="5">
        <v>0</v>
      </c>
      <c r="U271" s="5">
        <v>0</v>
      </c>
      <c r="V271" s="5"/>
      <c r="W271" s="5"/>
      <c r="X271" s="5">
        <f t="shared" si="133"/>
        <v>0</v>
      </c>
      <c r="Y271" s="5">
        <f t="shared" si="133"/>
        <v>0</v>
      </c>
    </row>
    <row r="272" spans="1:25" s="36" customFormat="1" ht="20.100000000000001" customHeight="1" x14ac:dyDescent="0.25">
      <c r="A272" s="30"/>
      <c r="B272" s="31" t="s">
        <v>360</v>
      </c>
      <c r="C272" s="31" t="s">
        <v>33</v>
      </c>
      <c r="D272" s="48" t="s">
        <v>362</v>
      </c>
      <c r="E272" s="33">
        <f t="shared" ref="E272:Y272" si="135">+E271</f>
        <v>0</v>
      </c>
      <c r="F272" s="33">
        <f t="shared" si="135"/>
        <v>0</v>
      </c>
      <c r="G272" s="33">
        <f t="shared" si="135"/>
        <v>0</v>
      </c>
      <c r="H272" s="33">
        <f t="shared" si="135"/>
        <v>0</v>
      </c>
      <c r="I272" s="33">
        <f t="shared" si="135"/>
        <v>0</v>
      </c>
      <c r="J272" s="33">
        <f t="shared" si="135"/>
        <v>0</v>
      </c>
      <c r="K272" s="33">
        <f t="shared" si="135"/>
        <v>0</v>
      </c>
      <c r="L272" s="33">
        <f t="shared" si="135"/>
        <v>0</v>
      </c>
      <c r="M272" s="33">
        <f t="shared" si="135"/>
        <v>0</v>
      </c>
      <c r="N272" s="33">
        <f t="shared" si="135"/>
        <v>0</v>
      </c>
      <c r="O272" s="33">
        <f t="shared" si="135"/>
        <v>0</v>
      </c>
      <c r="P272" s="33">
        <f t="shared" si="135"/>
        <v>0</v>
      </c>
      <c r="Q272" s="33">
        <f t="shared" si="135"/>
        <v>0</v>
      </c>
      <c r="R272" s="33">
        <f t="shared" si="135"/>
        <v>0</v>
      </c>
      <c r="S272" s="33">
        <f t="shared" si="135"/>
        <v>0</v>
      </c>
      <c r="T272" s="33">
        <f t="shared" si="135"/>
        <v>0</v>
      </c>
      <c r="U272" s="33">
        <f t="shared" si="135"/>
        <v>0</v>
      </c>
      <c r="V272" s="33">
        <f t="shared" si="135"/>
        <v>0</v>
      </c>
      <c r="W272" s="33">
        <f t="shared" si="135"/>
        <v>0</v>
      </c>
      <c r="X272" s="33">
        <f t="shared" si="135"/>
        <v>0</v>
      </c>
      <c r="Y272" s="33">
        <f t="shared" si="135"/>
        <v>0</v>
      </c>
    </row>
    <row r="273" spans="1:25" ht="20.100000000000001" customHeight="1" x14ac:dyDescent="0.25">
      <c r="A273" s="1">
        <v>1</v>
      </c>
      <c r="B273" s="15" t="s">
        <v>363</v>
      </c>
      <c r="C273" s="15" t="s">
        <v>33</v>
      </c>
      <c r="D273" s="16" t="s">
        <v>364</v>
      </c>
      <c r="E273" s="5">
        <v>35</v>
      </c>
      <c r="F273" s="5">
        <v>0</v>
      </c>
      <c r="G273" s="5">
        <v>336.09</v>
      </c>
      <c r="H273" s="5">
        <v>35.700000000000003</v>
      </c>
      <c r="I273" s="5">
        <f t="shared" ref="I273:I284" si="136">ROUND(G273/4,2)</f>
        <v>84.02</v>
      </c>
      <c r="J273" s="5">
        <f t="shared" ref="J273:J284" si="137">ROUND(F273*2,2)</f>
        <v>0</v>
      </c>
      <c r="K273" s="5"/>
      <c r="L273" s="5">
        <v>4</v>
      </c>
      <c r="M273" s="5">
        <f t="shared" ref="M273:N284" si="138">E273+I273+K273</f>
        <v>119.02</v>
      </c>
      <c r="N273" s="5">
        <f t="shared" si="138"/>
        <v>4</v>
      </c>
      <c r="O273" s="5"/>
      <c r="P273" s="3">
        <v>16</v>
      </c>
      <c r="Q273" s="3"/>
      <c r="R273" s="5">
        <f t="shared" si="117"/>
        <v>135.01999999999998</v>
      </c>
      <c r="S273" s="5">
        <f t="shared" si="118"/>
        <v>4</v>
      </c>
      <c r="T273" s="5">
        <v>64</v>
      </c>
      <c r="U273" s="5">
        <v>1</v>
      </c>
      <c r="V273" s="5"/>
      <c r="W273" s="5"/>
      <c r="X273" s="5">
        <f t="shared" si="133"/>
        <v>199.01999999999998</v>
      </c>
      <c r="Y273" s="5">
        <f t="shared" si="133"/>
        <v>5</v>
      </c>
    </row>
    <row r="274" spans="1:25" ht="20.100000000000001" customHeight="1" x14ac:dyDescent="0.25">
      <c r="A274" s="1">
        <v>2</v>
      </c>
      <c r="B274" s="15" t="s">
        <v>365</v>
      </c>
      <c r="C274" s="15" t="s">
        <v>103</v>
      </c>
      <c r="D274" s="16" t="s">
        <v>366</v>
      </c>
      <c r="E274" s="5">
        <v>1100</v>
      </c>
      <c r="F274" s="5">
        <v>0</v>
      </c>
      <c r="G274" s="5">
        <v>11650.910000000002</v>
      </c>
      <c r="H274" s="5">
        <v>0</v>
      </c>
      <c r="I274" s="5">
        <f t="shared" si="136"/>
        <v>2912.73</v>
      </c>
      <c r="J274" s="5">
        <f t="shared" si="137"/>
        <v>0</v>
      </c>
      <c r="K274" s="5"/>
      <c r="L274" s="5"/>
      <c r="M274" s="5">
        <f t="shared" si="138"/>
        <v>4012.73</v>
      </c>
      <c r="N274" s="5">
        <f t="shared" si="138"/>
        <v>0</v>
      </c>
      <c r="O274" s="5"/>
      <c r="P274" s="3"/>
      <c r="Q274" s="3"/>
      <c r="R274" s="5">
        <f t="shared" si="117"/>
        <v>4012.73</v>
      </c>
      <c r="S274" s="5">
        <f t="shared" si="118"/>
        <v>0</v>
      </c>
      <c r="T274" s="5">
        <v>2000</v>
      </c>
      <c r="U274" s="5">
        <v>0</v>
      </c>
      <c r="V274" s="5"/>
      <c r="W274" s="5"/>
      <c r="X274" s="5">
        <f t="shared" si="133"/>
        <v>6012.73</v>
      </c>
      <c r="Y274" s="5">
        <f t="shared" si="133"/>
        <v>0</v>
      </c>
    </row>
    <row r="275" spans="1:25" ht="20.100000000000001" customHeight="1" x14ac:dyDescent="0.25">
      <c r="A275" s="1">
        <v>3</v>
      </c>
      <c r="B275" s="15" t="s">
        <v>367</v>
      </c>
      <c r="C275" s="15" t="s">
        <v>84</v>
      </c>
      <c r="D275" s="16" t="s">
        <v>368</v>
      </c>
      <c r="E275" s="5">
        <v>850</v>
      </c>
      <c r="F275" s="5">
        <v>0</v>
      </c>
      <c r="G275" s="5">
        <v>7986.9500000000007</v>
      </c>
      <c r="H275" s="5">
        <v>0</v>
      </c>
      <c r="I275" s="5">
        <f t="shared" si="136"/>
        <v>1996.74</v>
      </c>
      <c r="J275" s="5">
        <f t="shared" si="137"/>
        <v>0</v>
      </c>
      <c r="K275" s="5"/>
      <c r="L275" s="5">
        <v>50</v>
      </c>
      <c r="M275" s="5">
        <f t="shared" si="138"/>
        <v>2846.74</v>
      </c>
      <c r="N275" s="5">
        <f t="shared" si="138"/>
        <v>50</v>
      </c>
      <c r="O275" s="5"/>
      <c r="P275" s="3"/>
      <c r="Q275" s="3"/>
      <c r="R275" s="5">
        <f t="shared" si="117"/>
        <v>2846.74</v>
      </c>
      <c r="S275" s="5">
        <f t="shared" si="118"/>
        <v>50</v>
      </c>
      <c r="T275" s="5">
        <v>1395</v>
      </c>
      <c r="U275" s="5">
        <v>0</v>
      </c>
      <c r="V275" s="5"/>
      <c r="W275" s="5"/>
      <c r="X275" s="5">
        <f t="shared" si="133"/>
        <v>4241.74</v>
      </c>
      <c r="Y275" s="5">
        <f t="shared" si="133"/>
        <v>50</v>
      </c>
    </row>
    <row r="276" spans="1:25" s="41" customFormat="1" ht="20.100000000000001" customHeight="1" x14ac:dyDescent="0.25">
      <c r="A276" s="1">
        <v>4</v>
      </c>
      <c r="B276" s="15" t="s">
        <v>369</v>
      </c>
      <c r="C276" s="15" t="s">
        <v>47</v>
      </c>
      <c r="D276" s="16" t="s">
        <v>370</v>
      </c>
      <c r="E276" s="5">
        <v>1200</v>
      </c>
      <c r="F276" s="5">
        <v>0</v>
      </c>
      <c r="G276" s="5">
        <v>12640.430000000002</v>
      </c>
      <c r="H276" s="5">
        <v>107.23</v>
      </c>
      <c r="I276" s="5">
        <f t="shared" si="136"/>
        <v>3160.11</v>
      </c>
      <c r="J276" s="5">
        <f t="shared" si="137"/>
        <v>0</v>
      </c>
      <c r="K276" s="5"/>
      <c r="L276" s="5">
        <v>50</v>
      </c>
      <c r="M276" s="5">
        <f t="shared" si="138"/>
        <v>4360.1100000000006</v>
      </c>
      <c r="N276" s="5">
        <f t="shared" si="138"/>
        <v>50</v>
      </c>
      <c r="O276" s="38"/>
      <c r="P276" s="49"/>
      <c r="Q276" s="49"/>
      <c r="R276" s="5">
        <f t="shared" si="117"/>
        <v>4360.1100000000006</v>
      </c>
      <c r="S276" s="5">
        <f t="shared" si="118"/>
        <v>50</v>
      </c>
      <c r="T276" s="5">
        <v>2350</v>
      </c>
      <c r="U276" s="5">
        <v>4</v>
      </c>
      <c r="V276" s="5"/>
      <c r="W276" s="5"/>
      <c r="X276" s="5">
        <f t="shared" si="133"/>
        <v>6710.1100000000006</v>
      </c>
      <c r="Y276" s="5">
        <f t="shared" si="133"/>
        <v>54</v>
      </c>
    </row>
    <row r="277" spans="1:25" s="41" customFormat="1" ht="20.100000000000001" customHeight="1" x14ac:dyDescent="0.25">
      <c r="A277" s="1">
        <v>5</v>
      </c>
      <c r="B277" s="15" t="s">
        <v>371</v>
      </c>
      <c r="C277" s="15" t="s">
        <v>185</v>
      </c>
      <c r="D277" s="16" t="s">
        <v>372</v>
      </c>
      <c r="E277" s="5">
        <v>850</v>
      </c>
      <c r="F277" s="5">
        <v>0</v>
      </c>
      <c r="G277" s="5">
        <v>9350.1099999999988</v>
      </c>
      <c r="H277" s="5">
        <v>0</v>
      </c>
      <c r="I277" s="5">
        <f t="shared" si="136"/>
        <v>2337.5300000000002</v>
      </c>
      <c r="J277" s="5">
        <f t="shared" si="137"/>
        <v>0</v>
      </c>
      <c r="K277" s="5"/>
      <c r="L277" s="5"/>
      <c r="M277" s="5">
        <f t="shared" si="138"/>
        <v>3187.53</v>
      </c>
      <c r="N277" s="5">
        <f t="shared" si="138"/>
        <v>0</v>
      </c>
      <c r="O277" s="38"/>
      <c r="P277" s="49"/>
      <c r="Q277" s="49"/>
      <c r="R277" s="5">
        <f t="shared" si="117"/>
        <v>3187.53</v>
      </c>
      <c r="S277" s="5">
        <f t="shared" si="118"/>
        <v>0</v>
      </c>
      <c r="T277" s="5">
        <v>1500</v>
      </c>
      <c r="U277" s="5">
        <v>0</v>
      </c>
      <c r="V277" s="5"/>
      <c r="W277" s="5"/>
      <c r="X277" s="5">
        <f t="shared" si="133"/>
        <v>4687.5300000000007</v>
      </c>
      <c r="Y277" s="5">
        <f t="shared" si="133"/>
        <v>0</v>
      </c>
    </row>
    <row r="278" spans="1:25" s="41" customFormat="1" ht="20.100000000000001" customHeight="1" x14ac:dyDescent="0.25">
      <c r="A278" s="1">
        <v>6</v>
      </c>
      <c r="B278" s="15" t="s">
        <v>373</v>
      </c>
      <c r="C278" s="15" t="s">
        <v>21</v>
      </c>
      <c r="D278" s="16" t="s">
        <v>374</v>
      </c>
      <c r="E278" s="5">
        <v>750</v>
      </c>
      <c r="F278" s="5">
        <v>0</v>
      </c>
      <c r="G278" s="5">
        <v>8189.99</v>
      </c>
      <c r="H278" s="5">
        <v>90.13</v>
      </c>
      <c r="I278" s="5">
        <f t="shared" si="136"/>
        <v>2047.5</v>
      </c>
      <c r="J278" s="5">
        <f t="shared" si="137"/>
        <v>0</v>
      </c>
      <c r="K278" s="5"/>
      <c r="L278" s="5"/>
      <c r="M278" s="5">
        <f t="shared" si="138"/>
        <v>2797.5</v>
      </c>
      <c r="N278" s="5">
        <f t="shared" si="138"/>
        <v>0</v>
      </c>
      <c r="O278" s="38"/>
      <c r="P278" s="49"/>
      <c r="Q278" s="49"/>
      <c r="R278" s="5">
        <f t="shared" si="117"/>
        <v>2797.5</v>
      </c>
      <c r="S278" s="5">
        <f t="shared" si="118"/>
        <v>0</v>
      </c>
      <c r="T278" s="5">
        <v>1380</v>
      </c>
      <c r="U278" s="5">
        <v>0</v>
      </c>
      <c r="V278" s="5"/>
      <c r="W278" s="5"/>
      <c r="X278" s="5">
        <f t="shared" si="133"/>
        <v>4177.5</v>
      </c>
      <c r="Y278" s="5">
        <f t="shared" si="133"/>
        <v>0</v>
      </c>
    </row>
    <row r="279" spans="1:25" ht="20.100000000000001" customHeight="1" x14ac:dyDescent="0.25">
      <c r="A279" s="1">
        <v>7</v>
      </c>
      <c r="B279" s="15" t="s">
        <v>375</v>
      </c>
      <c r="C279" s="15" t="s">
        <v>234</v>
      </c>
      <c r="D279" s="16" t="s">
        <v>376</v>
      </c>
      <c r="E279" s="5">
        <v>650</v>
      </c>
      <c r="F279" s="5">
        <v>0</v>
      </c>
      <c r="G279" s="5">
        <v>7992</v>
      </c>
      <c r="H279" s="5">
        <v>0</v>
      </c>
      <c r="I279" s="5">
        <f t="shared" si="136"/>
        <v>1998</v>
      </c>
      <c r="J279" s="5">
        <f t="shared" si="137"/>
        <v>0</v>
      </c>
      <c r="K279" s="5"/>
      <c r="L279" s="5"/>
      <c r="M279" s="5">
        <f t="shared" si="138"/>
        <v>2648</v>
      </c>
      <c r="N279" s="5">
        <f t="shared" si="138"/>
        <v>0</v>
      </c>
      <c r="O279" s="5"/>
      <c r="P279" s="3">
        <v>30</v>
      </c>
      <c r="Q279" s="3"/>
      <c r="R279" s="5">
        <f t="shared" si="117"/>
        <v>2678</v>
      </c>
      <c r="S279" s="5">
        <f t="shared" si="118"/>
        <v>0</v>
      </c>
      <c r="T279" s="5">
        <v>1474</v>
      </c>
      <c r="U279" s="5">
        <v>0</v>
      </c>
      <c r="V279" s="5"/>
      <c r="W279" s="5"/>
      <c r="X279" s="5">
        <f t="shared" si="133"/>
        <v>4152</v>
      </c>
      <c r="Y279" s="5">
        <f t="shared" si="133"/>
        <v>0</v>
      </c>
    </row>
    <row r="280" spans="1:25" ht="20.100000000000001" customHeight="1" x14ac:dyDescent="0.25">
      <c r="A280" s="1">
        <v>8</v>
      </c>
      <c r="B280" s="15" t="s">
        <v>377</v>
      </c>
      <c r="C280" s="15" t="s">
        <v>264</v>
      </c>
      <c r="D280" s="16" t="s">
        <v>378</v>
      </c>
      <c r="E280" s="5">
        <v>700</v>
      </c>
      <c r="F280" s="5">
        <v>0</v>
      </c>
      <c r="G280" s="5">
        <v>8223.17</v>
      </c>
      <c r="H280" s="5">
        <v>2</v>
      </c>
      <c r="I280" s="5">
        <f t="shared" si="136"/>
        <v>2055.79</v>
      </c>
      <c r="J280" s="5">
        <f t="shared" si="137"/>
        <v>0</v>
      </c>
      <c r="K280" s="5"/>
      <c r="L280" s="5"/>
      <c r="M280" s="5">
        <f t="shared" si="138"/>
        <v>2755.79</v>
      </c>
      <c r="N280" s="5">
        <f t="shared" si="138"/>
        <v>0</v>
      </c>
      <c r="O280" s="5"/>
      <c r="P280" s="3"/>
      <c r="Q280" s="3"/>
      <c r="R280" s="5">
        <f t="shared" si="117"/>
        <v>2755.79</v>
      </c>
      <c r="S280" s="5">
        <f t="shared" si="118"/>
        <v>0</v>
      </c>
      <c r="T280" s="5">
        <v>1350</v>
      </c>
      <c r="U280" s="5">
        <v>0</v>
      </c>
      <c r="V280" s="5"/>
      <c r="W280" s="5"/>
      <c r="X280" s="5">
        <f t="shared" si="133"/>
        <v>4105.79</v>
      </c>
      <c r="Y280" s="5">
        <f t="shared" si="133"/>
        <v>0</v>
      </c>
    </row>
    <row r="281" spans="1:25" ht="20.100000000000001" customHeight="1" x14ac:dyDescent="0.25">
      <c r="A281" s="1">
        <v>9</v>
      </c>
      <c r="B281" s="15" t="s">
        <v>379</v>
      </c>
      <c r="C281" s="15" t="s">
        <v>17</v>
      </c>
      <c r="D281" s="16" t="s">
        <v>380</v>
      </c>
      <c r="E281" s="5">
        <v>1200</v>
      </c>
      <c r="F281" s="5">
        <v>0</v>
      </c>
      <c r="G281" s="5">
        <v>13621.237550000002</v>
      </c>
      <c r="H281" s="5">
        <v>1</v>
      </c>
      <c r="I281" s="5">
        <f t="shared" si="136"/>
        <v>3405.31</v>
      </c>
      <c r="J281" s="5">
        <f t="shared" si="137"/>
        <v>0</v>
      </c>
      <c r="K281" s="5"/>
      <c r="L281" s="5">
        <v>21</v>
      </c>
      <c r="M281" s="5">
        <f t="shared" si="138"/>
        <v>4605.3099999999995</v>
      </c>
      <c r="N281" s="5">
        <f t="shared" si="138"/>
        <v>21</v>
      </c>
      <c r="O281" s="5"/>
      <c r="P281" s="3"/>
      <c r="Q281" s="3"/>
      <c r="R281" s="5">
        <f t="shared" si="117"/>
        <v>4605.3099999999995</v>
      </c>
      <c r="S281" s="5">
        <f>N281+O281+Q281</f>
        <v>21</v>
      </c>
      <c r="T281" s="5">
        <v>2552</v>
      </c>
      <c r="U281" s="5">
        <v>0</v>
      </c>
      <c r="V281" s="5"/>
      <c r="W281" s="5"/>
      <c r="X281" s="5">
        <f t="shared" si="133"/>
        <v>7157.3099999999995</v>
      </c>
      <c r="Y281" s="5">
        <f t="shared" si="133"/>
        <v>21</v>
      </c>
    </row>
    <row r="282" spans="1:25" ht="20.100000000000001" customHeight="1" x14ac:dyDescent="0.25">
      <c r="A282" s="1">
        <v>10</v>
      </c>
      <c r="B282" s="15" t="s">
        <v>381</v>
      </c>
      <c r="C282" s="15" t="s">
        <v>94</v>
      </c>
      <c r="D282" s="16" t="s">
        <v>382</v>
      </c>
      <c r="E282" s="5">
        <v>4062</v>
      </c>
      <c r="F282" s="5">
        <v>0</v>
      </c>
      <c r="G282" s="5">
        <v>9474.5499999999993</v>
      </c>
      <c r="H282" s="5">
        <v>0</v>
      </c>
      <c r="I282" s="5">
        <f t="shared" si="136"/>
        <v>2368.64</v>
      </c>
      <c r="J282" s="5">
        <f t="shared" si="137"/>
        <v>0</v>
      </c>
      <c r="K282" s="5"/>
      <c r="L282" s="5"/>
      <c r="M282" s="5">
        <f t="shared" si="138"/>
        <v>6430.6399999999994</v>
      </c>
      <c r="N282" s="5">
        <f t="shared" si="138"/>
        <v>0</v>
      </c>
      <c r="O282" s="16">
        <v>35</v>
      </c>
      <c r="P282" s="3"/>
      <c r="Q282" s="3"/>
      <c r="R282" s="5">
        <f>M282+P282</f>
        <v>6430.6399999999994</v>
      </c>
      <c r="S282" s="5">
        <f t="shared" si="118"/>
        <v>35</v>
      </c>
      <c r="T282" s="5">
        <v>1610</v>
      </c>
      <c r="U282" s="5">
        <v>0.6</v>
      </c>
      <c r="V282" s="5"/>
      <c r="W282" s="5">
        <v>2.25</v>
      </c>
      <c r="X282" s="5">
        <f t="shared" si="133"/>
        <v>8040.6399999999994</v>
      </c>
      <c r="Y282" s="5">
        <f t="shared" si="133"/>
        <v>37.85</v>
      </c>
    </row>
    <row r="283" spans="1:25" ht="20.100000000000001" customHeight="1" x14ac:dyDescent="0.25">
      <c r="A283" s="1">
        <v>11</v>
      </c>
      <c r="B283" s="15" t="s">
        <v>383</v>
      </c>
      <c r="C283" s="15" t="s">
        <v>88</v>
      </c>
      <c r="D283" s="16" t="s">
        <v>384</v>
      </c>
      <c r="E283" s="5">
        <v>1100</v>
      </c>
      <c r="F283" s="5">
        <v>4.75</v>
      </c>
      <c r="G283" s="5">
        <v>12625.49</v>
      </c>
      <c r="H283" s="5">
        <v>53.029999999999994</v>
      </c>
      <c r="I283" s="5">
        <f t="shared" si="136"/>
        <v>3156.37</v>
      </c>
      <c r="J283" s="5">
        <f t="shared" si="137"/>
        <v>9.5</v>
      </c>
      <c r="K283" s="5"/>
      <c r="L283" s="5"/>
      <c r="M283" s="5">
        <f t="shared" si="138"/>
        <v>4256.37</v>
      </c>
      <c r="N283" s="5">
        <f t="shared" si="138"/>
        <v>14.25</v>
      </c>
      <c r="O283" s="16">
        <v>78</v>
      </c>
      <c r="P283" s="3"/>
      <c r="Q283" s="3">
        <v>88.93</v>
      </c>
      <c r="R283" s="5">
        <f t="shared" si="117"/>
        <v>4256.37</v>
      </c>
      <c r="S283" s="5">
        <f t="shared" si="118"/>
        <v>181.18</v>
      </c>
      <c r="T283" s="5">
        <v>2054.16</v>
      </c>
      <c r="U283" s="5">
        <v>11.74</v>
      </c>
      <c r="V283" s="5"/>
      <c r="W283" s="5"/>
      <c r="X283" s="5">
        <f t="shared" si="133"/>
        <v>6310.53</v>
      </c>
      <c r="Y283" s="5">
        <f t="shared" si="133"/>
        <v>192.92000000000002</v>
      </c>
    </row>
    <row r="284" spans="1:25" ht="20.100000000000001" customHeight="1" x14ac:dyDescent="0.25">
      <c r="A284" s="1">
        <v>12</v>
      </c>
      <c r="B284" s="15" t="s">
        <v>385</v>
      </c>
      <c r="C284" s="15" t="s">
        <v>99</v>
      </c>
      <c r="D284" s="16" t="s">
        <v>386</v>
      </c>
      <c r="E284" s="5">
        <v>715</v>
      </c>
      <c r="F284" s="5">
        <v>0</v>
      </c>
      <c r="G284" s="5">
        <v>8324.74</v>
      </c>
      <c r="H284" s="5">
        <v>26</v>
      </c>
      <c r="I284" s="5">
        <f t="shared" si="136"/>
        <v>2081.19</v>
      </c>
      <c r="J284" s="5">
        <f t="shared" si="137"/>
        <v>0</v>
      </c>
      <c r="K284" s="5"/>
      <c r="L284" s="5"/>
      <c r="M284" s="5">
        <f t="shared" si="138"/>
        <v>2796.19</v>
      </c>
      <c r="N284" s="5">
        <f t="shared" si="138"/>
        <v>0</v>
      </c>
      <c r="O284" s="16">
        <v>73</v>
      </c>
      <c r="P284" s="3"/>
      <c r="Q284" s="3"/>
      <c r="R284" s="5">
        <f t="shared" si="117"/>
        <v>2796.19</v>
      </c>
      <c r="S284" s="5">
        <f t="shared" si="118"/>
        <v>73</v>
      </c>
      <c r="T284" s="5">
        <v>56</v>
      </c>
      <c r="U284" s="5">
        <v>0.2</v>
      </c>
      <c r="V284" s="5"/>
      <c r="W284" s="5"/>
      <c r="X284" s="5">
        <f t="shared" si="133"/>
        <v>2852.19</v>
      </c>
      <c r="Y284" s="5">
        <f t="shared" si="133"/>
        <v>73.2</v>
      </c>
    </row>
    <row r="285" spans="1:25" ht="20.100000000000001" customHeight="1" x14ac:dyDescent="0.25">
      <c r="A285" s="1">
        <v>13</v>
      </c>
      <c r="B285" s="15"/>
      <c r="C285" s="15"/>
      <c r="D285" s="37" t="s">
        <v>387</v>
      </c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16"/>
      <c r="P285" s="3"/>
      <c r="Q285" s="3"/>
      <c r="R285" s="5">
        <f t="shared" si="117"/>
        <v>0</v>
      </c>
      <c r="S285" s="5">
        <f t="shared" si="118"/>
        <v>0</v>
      </c>
      <c r="T285" s="5"/>
      <c r="U285" s="5"/>
      <c r="V285" s="5"/>
      <c r="W285" s="5"/>
      <c r="X285" s="5">
        <f t="shared" si="133"/>
        <v>0</v>
      </c>
      <c r="Y285" s="5">
        <f t="shared" si="133"/>
        <v>0</v>
      </c>
    </row>
    <row r="286" spans="1:25" ht="20.100000000000001" customHeight="1" x14ac:dyDescent="0.25">
      <c r="A286" s="1">
        <v>14</v>
      </c>
      <c r="B286" s="15"/>
      <c r="C286" s="15"/>
      <c r="D286" s="37" t="s">
        <v>388</v>
      </c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16"/>
      <c r="P286" s="3"/>
      <c r="Q286" s="3"/>
      <c r="R286" s="5">
        <f t="shared" si="117"/>
        <v>0</v>
      </c>
      <c r="S286" s="5">
        <f t="shared" si="118"/>
        <v>0</v>
      </c>
      <c r="T286" s="5"/>
      <c r="U286" s="5"/>
      <c r="V286" s="5"/>
      <c r="W286" s="5"/>
      <c r="X286" s="5">
        <f t="shared" si="133"/>
        <v>0</v>
      </c>
      <c r="Y286" s="5">
        <f t="shared" si="133"/>
        <v>0</v>
      </c>
    </row>
    <row r="287" spans="1:25" ht="20.100000000000001" customHeight="1" x14ac:dyDescent="0.25">
      <c r="A287" s="1">
        <v>15</v>
      </c>
      <c r="B287" s="15"/>
      <c r="C287" s="15"/>
      <c r="D287" s="37" t="s">
        <v>389</v>
      </c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16"/>
      <c r="P287" s="3"/>
      <c r="Q287" s="3"/>
      <c r="R287" s="5">
        <f t="shared" si="117"/>
        <v>0</v>
      </c>
      <c r="S287" s="5">
        <f t="shared" si="118"/>
        <v>0</v>
      </c>
      <c r="T287" s="5"/>
      <c r="U287" s="5"/>
      <c r="V287" s="5"/>
      <c r="W287" s="5"/>
      <c r="X287" s="5">
        <f t="shared" si="133"/>
        <v>0</v>
      </c>
      <c r="Y287" s="5">
        <f t="shared" si="133"/>
        <v>0</v>
      </c>
    </row>
    <row r="288" spans="1:25" ht="20.100000000000001" customHeight="1" x14ac:dyDescent="0.25">
      <c r="A288" s="1">
        <v>16</v>
      </c>
      <c r="B288" s="15"/>
      <c r="C288" s="15"/>
      <c r="D288" s="37" t="s">
        <v>390</v>
      </c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16"/>
      <c r="P288" s="3"/>
      <c r="Q288" s="3"/>
      <c r="R288" s="5">
        <f t="shared" si="117"/>
        <v>0</v>
      </c>
      <c r="S288" s="5">
        <f t="shared" si="118"/>
        <v>0</v>
      </c>
      <c r="T288" s="5"/>
      <c r="U288" s="5"/>
      <c r="V288" s="5"/>
      <c r="W288" s="5"/>
      <c r="X288" s="5">
        <f t="shared" si="133"/>
        <v>0</v>
      </c>
      <c r="Y288" s="5">
        <f t="shared" si="133"/>
        <v>0</v>
      </c>
    </row>
    <row r="289" spans="1:25" s="36" customFormat="1" ht="20.100000000000001" customHeight="1" x14ac:dyDescent="0.25">
      <c r="A289" s="30"/>
      <c r="B289" s="31"/>
      <c r="C289" s="31"/>
      <c r="D289" s="32" t="s">
        <v>391</v>
      </c>
      <c r="E289" s="33">
        <f t="shared" ref="E289:T289" si="139">SUM(E273:E288)</f>
        <v>13212</v>
      </c>
      <c r="F289" s="33">
        <f t="shared" si="139"/>
        <v>4.75</v>
      </c>
      <c r="G289" s="33">
        <f t="shared" si="139"/>
        <v>110415.66755000003</v>
      </c>
      <c r="H289" s="33">
        <f t="shared" si="139"/>
        <v>315.08999999999997</v>
      </c>
      <c r="I289" s="33">
        <f t="shared" si="139"/>
        <v>27603.93</v>
      </c>
      <c r="J289" s="33">
        <f t="shared" si="139"/>
        <v>9.5</v>
      </c>
      <c r="K289" s="33">
        <f t="shared" si="139"/>
        <v>0</v>
      </c>
      <c r="L289" s="33">
        <f t="shared" si="139"/>
        <v>125</v>
      </c>
      <c r="M289" s="33">
        <f t="shared" si="139"/>
        <v>40815.930000000008</v>
      </c>
      <c r="N289" s="33">
        <f t="shared" si="139"/>
        <v>139.25</v>
      </c>
      <c r="O289" s="33">
        <f t="shared" si="139"/>
        <v>186</v>
      </c>
      <c r="P289" s="33">
        <f t="shared" si="139"/>
        <v>46</v>
      </c>
      <c r="Q289" s="33">
        <f t="shared" si="139"/>
        <v>88.93</v>
      </c>
      <c r="R289" s="33">
        <f t="shared" si="139"/>
        <v>40861.930000000008</v>
      </c>
      <c r="S289" s="33">
        <f t="shared" si="139"/>
        <v>414.18</v>
      </c>
      <c r="T289" s="33">
        <f t="shared" si="139"/>
        <v>17785.16</v>
      </c>
      <c r="U289" s="33">
        <f>SUM(U273:U288)</f>
        <v>17.54</v>
      </c>
      <c r="V289" s="33">
        <f t="shared" ref="V289:Y289" si="140">SUM(V273:V288)</f>
        <v>0</v>
      </c>
      <c r="W289" s="33">
        <f t="shared" si="140"/>
        <v>2.25</v>
      </c>
      <c r="X289" s="33">
        <f t="shared" si="140"/>
        <v>58647.09</v>
      </c>
      <c r="Y289" s="33">
        <f t="shared" si="140"/>
        <v>433.96999999999997</v>
      </c>
    </row>
    <row r="290" spans="1:25" s="36" customFormat="1" ht="20.100000000000001" customHeight="1" x14ac:dyDescent="0.25">
      <c r="A290" s="30"/>
      <c r="B290" s="31"/>
      <c r="C290" s="31"/>
      <c r="D290" s="32" t="s">
        <v>392</v>
      </c>
      <c r="E290" s="33">
        <f t="shared" ref="E290:Y290" si="141">E289+E272+E268+E260+E238+E221+E182+E135+E89+E270</f>
        <v>43413</v>
      </c>
      <c r="F290" s="33">
        <f t="shared" si="141"/>
        <v>17019</v>
      </c>
      <c r="G290" s="33">
        <f t="shared" si="141"/>
        <v>431999.97685000004</v>
      </c>
      <c r="H290" s="33">
        <f t="shared" si="141"/>
        <v>179041.35355</v>
      </c>
      <c r="I290" s="33">
        <f t="shared" si="141"/>
        <v>108000.14000000001</v>
      </c>
      <c r="J290" s="33">
        <f t="shared" si="141"/>
        <v>34038</v>
      </c>
      <c r="K290" s="33">
        <f t="shared" si="141"/>
        <v>531.45000000000005</v>
      </c>
      <c r="L290" s="33">
        <f t="shared" si="141"/>
        <v>2832.14</v>
      </c>
      <c r="M290" s="33">
        <f t="shared" si="141"/>
        <v>151944.59000000003</v>
      </c>
      <c r="N290" s="33">
        <f t="shared" si="141"/>
        <v>53889.14</v>
      </c>
      <c r="O290" s="33">
        <f t="shared" si="141"/>
        <v>10814</v>
      </c>
      <c r="P290" s="33">
        <f t="shared" si="141"/>
        <v>578.75</v>
      </c>
      <c r="Q290" s="33">
        <f t="shared" si="141"/>
        <v>1472.23</v>
      </c>
      <c r="R290" s="33">
        <f t="shared" si="141"/>
        <v>152523.34000000003</v>
      </c>
      <c r="S290" s="33">
        <f t="shared" si="141"/>
        <v>66175.37</v>
      </c>
      <c r="T290" s="33">
        <f t="shared" si="141"/>
        <v>76031.01999999999</v>
      </c>
      <c r="U290" s="33">
        <f t="shared" si="141"/>
        <v>33593.800000000003</v>
      </c>
      <c r="V290" s="33">
        <f t="shared" si="141"/>
        <v>0</v>
      </c>
      <c r="W290" s="33">
        <f t="shared" si="141"/>
        <v>286.25</v>
      </c>
      <c r="X290" s="33">
        <f t="shared" si="141"/>
        <v>228554.36</v>
      </c>
      <c r="Y290" s="33">
        <f t="shared" si="141"/>
        <v>100055.42</v>
      </c>
    </row>
    <row r="291" spans="1:25" x14ac:dyDescent="0.25">
      <c r="E291" s="26"/>
      <c r="F291" s="26"/>
      <c r="G291" s="26"/>
      <c r="H291" s="26"/>
      <c r="I291" s="26"/>
      <c r="J291" s="26"/>
      <c r="K291" s="26"/>
      <c r="L291" s="26"/>
      <c r="M291" s="26"/>
      <c r="N291" s="26"/>
      <c r="P291" s="26"/>
      <c r="Q291" s="26"/>
      <c r="R291" s="26"/>
      <c r="S291" s="26"/>
      <c r="T291" s="26"/>
      <c r="U291" s="26"/>
      <c r="X291" s="26"/>
      <c r="Y291" s="26"/>
    </row>
    <row r="292" spans="1:25" x14ac:dyDescent="0.25">
      <c r="G292" s="26"/>
      <c r="H292" s="26"/>
    </row>
    <row r="293" spans="1:25" x14ac:dyDescent="0.25">
      <c r="E293" s="26"/>
      <c r="F293" s="26"/>
      <c r="G293" s="26"/>
      <c r="H293" s="26"/>
      <c r="I293" s="26"/>
      <c r="J293" s="26"/>
      <c r="K293" s="26"/>
      <c r="L293" s="26"/>
      <c r="M293" s="26"/>
      <c r="N293" s="26"/>
      <c r="P293" s="26"/>
      <c r="Q293" s="26"/>
      <c r="R293" s="26"/>
      <c r="S293" s="26"/>
      <c r="T293" s="26"/>
      <c r="U293" s="26"/>
      <c r="X293" s="26"/>
      <c r="Y293" s="26"/>
    </row>
    <row r="295" spans="1:25" x14ac:dyDescent="0.25">
      <c r="J295" s="26"/>
      <c r="N295" s="26"/>
      <c r="S295" s="26"/>
      <c r="U295" s="26"/>
      <c r="Y295" s="26"/>
    </row>
    <row r="296" spans="1:25" x14ac:dyDescent="0.25">
      <c r="N296" s="26"/>
      <c r="S296" s="26"/>
      <c r="U296" s="26"/>
      <c r="Y296" s="26"/>
    </row>
  </sheetData>
  <sheetProtection algorithmName="SHA-512" hashValue="O4cr5t5ofwKkcuIC5f2PlqIUSb3XUT/uVQPRB7mTNPfriHe5ngFEZHRIpx4/WeCl4FOXjr2PogVxd0DEC3vFQQ==" saltValue="0i4AWJc4/3nn8EXTF2rRyA==" spinCount="100000" sheet="1" objects="1" scenarios="1"/>
  <autoFilter ref="A3:O291" xr:uid="{00000000-0009-0000-0000-000000000000}"/>
  <mergeCells count="10">
    <mergeCell ref="R2:S2"/>
    <mergeCell ref="T2:U2"/>
    <mergeCell ref="V2:W2"/>
    <mergeCell ref="X2:Y2"/>
    <mergeCell ref="E2:F2"/>
    <mergeCell ref="G2:H2"/>
    <mergeCell ref="I2:J2"/>
    <mergeCell ref="K2:L2"/>
    <mergeCell ref="M2:N2"/>
    <mergeCell ref="P2:Q2"/>
  </mergeCells>
  <conditionalFormatting sqref="E272:Y272">
    <cfRule type="cellIs" dxfId="0" priority="1" operator="lessThan">
      <formula>0</formula>
    </cfRule>
  </conditionalFormatting>
  <printOptions horizontalCentered="1"/>
  <pageMargins left="0.70866141732283472" right="0.70866141732283472" top="0.74803149606299213" bottom="0.74803149606299213" header="0.31496062992125984" footer="0.31496062992125984"/>
  <pageSetup scale="27" orientation="portrait" r:id="rId1"/>
  <rowBreaks count="8" manualBreakCount="8">
    <brk id="43" max="16383" man="1"/>
    <brk id="62" max="16383" man="1"/>
    <brk id="124" max="16383" man="1"/>
    <brk id="135" max="16383" man="1"/>
    <brk id="188" max="16383" man="1"/>
    <brk id="202" max="16383" man="1"/>
    <brk id="223" max="16383" man="1"/>
    <brk id="26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Salary Pension Master Table (2)</vt:lpstr>
      <vt:lpstr>'Salary Pension Master Table (2)'!Print_Area</vt:lpstr>
      <vt:lpstr>'Salary Pension Master Table (2)'!Print_Titles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 ar</dc:creator>
  <cp:lastModifiedBy>ic ar</cp:lastModifiedBy>
  <dcterms:created xsi:type="dcterms:W3CDTF">2025-07-30T04:35:16Z</dcterms:created>
  <dcterms:modified xsi:type="dcterms:W3CDTF">2025-07-30T04:41:18Z</dcterms:modified>
</cp:coreProperties>
</file>